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uokas2020\Desktop\SPC\"/>
    </mc:Choice>
  </mc:AlternateContent>
  <xr:revisionPtr revIDLastSave="0" documentId="13_ncr:1_{78A48494-0867-4109-94FE-9A5ED8E55248}" xr6:coauthVersionLast="47" xr6:coauthVersionMax="47" xr10:uidLastSave="{00000000-0000-0000-0000-000000000000}"/>
  <bookViews>
    <workbookView xWindow="-120" yWindow="-120" windowWidth="29040" windowHeight="15840" tabRatio="741" xr2:uid="{00000000-000D-0000-FFFF-FFFF00000000}"/>
  </bookViews>
  <sheets>
    <sheet name="2 Vsafas 2" sheetId="28" r:id="rId1"/>
    <sheet name="3 Vsafas_2 " sheetId="25" r:id="rId2"/>
    <sheet name="6_VSAFAS_4p" sheetId="32" r:id="rId3"/>
    <sheet name="8_VSAFAS_1p" sheetId="33" r:id="rId4"/>
    <sheet name="12_VSAFAS_1p" sheetId="34" r:id="rId5"/>
    <sheet name="13_VSAFAS_1p" sheetId="35" r:id="rId6"/>
    <sheet name="20 Vsafas_4" sheetId="31" r:id="rId7"/>
    <sheet name="20 Vsafas_5" sheetId="15" r:id="rId8"/>
  </sheets>
  <externalReferences>
    <externalReference r:id="rId9"/>
    <externalReference r:id="rId10"/>
  </externalReferences>
  <definedNames>
    <definedName name="a" localSheetId="4">#REF!</definedName>
    <definedName name="a">#REF!</definedName>
    <definedName name="AccessDatabase" hidden="1">"C:\Documents and Settings\tlk\Desktop\4AL.mdb"</definedName>
    <definedName name="adresas" localSheetId="4">#REF!</definedName>
    <definedName name="adresas">#REF!</definedName>
    <definedName name="as" localSheetId="4">#REF!</definedName>
    <definedName name="as">#REF!</definedName>
    <definedName name="b" localSheetId="4">#REF!</definedName>
    <definedName name="b">#REF!</definedName>
    <definedName name="BEx3O85IKWARA6NCJOLRBRJFMEWW" localSheetId="4" hidden="1">[1]Table!#REF!</definedName>
    <definedName name="BEx3O85IKWARA6NCJOLRBRJFMEWW" hidden="1">[1]Table!#REF!</definedName>
    <definedName name="BEx5MLQZM68YQSKARVWTTPINFQ2C" localSheetId="4" hidden="1">[1]Table!#REF!</definedName>
    <definedName name="BEx5MLQZM68YQSKARVWTTPINFQ2C" hidden="1">[1]Table!#REF!</definedName>
    <definedName name="BExERWCEBKQRYWRQLYJ4UCMMKTHG" localSheetId="4" hidden="1">[1]Table!#REF!</definedName>
    <definedName name="BExERWCEBKQRYWRQLYJ4UCMMKTHG" hidden="1">[1]Table!#REF!</definedName>
    <definedName name="BExMBYPQDG9AYDQ5E8IECVFREPO6" localSheetId="4" hidden="1">[1]Table!#REF!</definedName>
    <definedName name="BExMBYPQDG9AYDQ5E8IECVFREPO6" hidden="1">[1]Table!#REF!</definedName>
    <definedName name="BExQ9ZLYHWABXAA9NJDW8ZS0UQ9P" localSheetId="4" hidden="1">[1]Table!#REF!</definedName>
    <definedName name="BExQ9ZLYHWABXAA9NJDW8ZS0UQ9P" hidden="1">[1]Table!#REF!</definedName>
    <definedName name="BExTUY9WNSJ91GV8CP0SKJTEIV82" localSheetId="4" hidden="1">[1]Table!#REF!</definedName>
    <definedName name="BExTUY9WNSJ91GV8CP0SKJTEIV82" hidden="1">[1]Table!#REF!</definedName>
    <definedName name="Button_1">"X4AL_III_ketv__AL__2__List"</definedName>
    <definedName name="d_1" localSheetId="4">#REF!</definedName>
    <definedName name="d_1">#REF!</definedName>
    <definedName name="d_10" localSheetId="4">#REF!</definedName>
    <definedName name="d_10">#REF!</definedName>
    <definedName name="d_11" localSheetId="4">#REF!</definedName>
    <definedName name="d_11">#REF!</definedName>
    <definedName name="d_12" localSheetId="4">#REF!</definedName>
    <definedName name="d_12">#REF!</definedName>
    <definedName name="d_13" localSheetId="4">#REF!</definedName>
    <definedName name="d_13">#REF!</definedName>
    <definedName name="d_14" localSheetId="4">#REF!</definedName>
    <definedName name="d_14">#REF!</definedName>
    <definedName name="d_15" localSheetId="4">#REF!</definedName>
    <definedName name="d_15">#REF!</definedName>
    <definedName name="d_16" localSheetId="4">#REF!</definedName>
    <definedName name="d_16">#REF!</definedName>
    <definedName name="d_17" localSheetId="4">#REF!</definedName>
    <definedName name="d_17">#REF!</definedName>
    <definedName name="d_18" localSheetId="4">#REF!</definedName>
    <definedName name="d_18">#REF!</definedName>
    <definedName name="d_19" localSheetId="4">#REF!</definedName>
    <definedName name="d_19">#REF!</definedName>
    <definedName name="D_19a" localSheetId="4">#REF!</definedName>
    <definedName name="D_19a">#REF!</definedName>
    <definedName name="d_2" localSheetId="4">#REF!</definedName>
    <definedName name="d_2">#REF!</definedName>
    <definedName name="d_20" localSheetId="4">#REF!</definedName>
    <definedName name="d_20">#REF!</definedName>
    <definedName name="d_21" localSheetId="4">#REF!</definedName>
    <definedName name="d_21">#REF!</definedName>
    <definedName name="d_22" localSheetId="4">#REF!</definedName>
    <definedName name="d_22">#REF!</definedName>
    <definedName name="d_23" localSheetId="4">#REF!</definedName>
    <definedName name="d_23">#REF!</definedName>
    <definedName name="d_24" localSheetId="4">#REF!</definedName>
    <definedName name="d_24">#REF!</definedName>
    <definedName name="d_25" localSheetId="4">#REF!</definedName>
    <definedName name="d_25">#REF!</definedName>
    <definedName name="d_26" localSheetId="4">#REF!</definedName>
    <definedName name="d_26">#REF!</definedName>
    <definedName name="d_27" localSheetId="4">#REF!</definedName>
    <definedName name="d_27">#REF!</definedName>
    <definedName name="d_28" localSheetId="4">#REF!</definedName>
    <definedName name="d_28">#REF!</definedName>
    <definedName name="d_29" localSheetId="4">#REF!</definedName>
    <definedName name="d_29">#REF!</definedName>
    <definedName name="D_2a" localSheetId="4">#REF!</definedName>
    <definedName name="D_2a">#REF!</definedName>
    <definedName name="d_3" localSheetId="4">#REF!</definedName>
    <definedName name="d_3">#REF!</definedName>
    <definedName name="d_30" localSheetId="4">#REF!</definedName>
    <definedName name="d_30">#REF!</definedName>
    <definedName name="d_31" localSheetId="4">#REF!</definedName>
    <definedName name="d_31">#REF!</definedName>
    <definedName name="d_4" localSheetId="4">#REF!</definedName>
    <definedName name="d_4">#REF!</definedName>
    <definedName name="d_5" localSheetId="4">#REF!</definedName>
    <definedName name="d_5">#REF!</definedName>
    <definedName name="d_6" localSheetId="4">#REF!</definedName>
    <definedName name="d_6">#REF!</definedName>
    <definedName name="d_7" localSheetId="4">#REF!</definedName>
    <definedName name="d_7">#REF!</definedName>
    <definedName name="d_8" localSheetId="4">#REF!</definedName>
    <definedName name="d_8">#REF!</definedName>
    <definedName name="d_9" localSheetId="4">#REF!</definedName>
    <definedName name="d_9">#REF!</definedName>
    <definedName name="D_ą0" localSheetId="4">#REF!</definedName>
    <definedName name="D_ą0">#REF!</definedName>
    <definedName name="FAgrupe" localSheetId="4">#REF!</definedName>
    <definedName name="FAgrupe">#REF!</definedName>
    <definedName name="howToChange" localSheetId="4">#REF!</definedName>
    <definedName name="howToChange">#REF!</definedName>
    <definedName name="howToCheck" localSheetId="4">#REF!</definedName>
    <definedName name="howToCheck">#REF!</definedName>
    <definedName name="indres" localSheetId="4" hidden="1">[1]Table!#REF!</definedName>
    <definedName name="indres" hidden="1">[1]Table!#REF!</definedName>
    <definedName name="k" localSheetId="4">#REF!</definedName>
    <definedName name="k">#REF!</definedName>
    <definedName name="kodas" localSheetId="4">#REF!</definedName>
    <definedName name="kodas">#REF!</definedName>
    <definedName name="laikas" localSheetId="4">#REF!</definedName>
    <definedName name="laikas">#REF!</definedName>
    <definedName name="LOLD">1</definedName>
    <definedName name="LOLD_Table">10</definedName>
    <definedName name="pavadinimas" localSheetId="4">#REF!</definedName>
    <definedName name="pavadinimas">#REF!</definedName>
    <definedName name="pobudis" localSheetId="4">#REF!</definedName>
    <definedName name="pobudis">#REF!</definedName>
    <definedName name="_xlnm.Print_Area" localSheetId="4">'12_VSAFAS_1p'!$A$1:$R$54</definedName>
    <definedName name="_xlnm.Print_Area" localSheetId="5">'13_VSAFAS_1p'!$A$1:$M$44</definedName>
    <definedName name="_xlnm.Print_Area" localSheetId="2">'6_VSAFAS_4p'!$A$1:$E$27</definedName>
    <definedName name="_xlnm.Print_Area" localSheetId="3">'8_VSAFAS_1p'!$A$1:$J$37</definedName>
    <definedName name="_xlnm.Print_Titles" localSheetId="4">'12_VSAFAS_1p'!$9:$11</definedName>
    <definedName name="_xlnm.Print_Titles" localSheetId="5">'13_VSAFAS_1p'!$9:$11</definedName>
    <definedName name="sada" localSheetId="4">#REF!</definedName>
    <definedName name="sada">#REF!</definedName>
    <definedName name="SAPBEXhrIndnt" hidden="1">"Wide"</definedName>
    <definedName name="SAPsysID" hidden="1">"708C5W7SBKP804JT78WJ0JNKI"</definedName>
    <definedName name="SAPwbID" hidden="1">"ARS"</definedName>
    <definedName name="sd" localSheetId="4" hidden="1">[1]Table!#REF!</definedName>
    <definedName name="sd" hidden="1">[1]Table!#REF!</definedName>
    <definedName name="Sritis" localSheetId="4">#REF!</definedName>
    <definedName name="Sritis">#REF!</definedName>
    <definedName name="Statusas">[2]Sheet1!$A$2:$A$6</definedName>
    <definedName name="t">[1]Vlist!$A$2:$A$12</definedName>
    <definedName name="Taip_Ne" localSheetId="4">#REF!</definedName>
    <definedName name="Taip_Ne">#REF!</definedName>
    <definedName name="VAgrupe" localSheetId="4">#REF!</definedName>
    <definedName name="VAgrupe">#REF!</definedName>
    <definedName name="vieta" localSheetId="4">#REF!</definedName>
    <definedName name="vieta">#REF!</definedName>
    <definedName name="x" localSheetId="4" hidden="1">[1]Table!#REF!</definedName>
    <definedName name="x" hidden="1">[1]Table!#REF!</definedName>
    <definedName name="X4AL_III_ketv__AL__2__List" localSheetId="4">#REF!</definedName>
    <definedName name="X4AL_III_ketv__AL__2__List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2" i="35" l="1"/>
  <c r="F13" i="35"/>
  <c r="M13" i="35" s="1"/>
  <c r="G13" i="35"/>
  <c r="G21" i="35" s="1"/>
  <c r="G41" i="35" s="1"/>
  <c r="M14" i="35"/>
  <c r="M15" i="35"/>
  <c r="F16" i="35"/>
  <c r="G16" i="35"/>
  <c r="M16" i="35" s="1"/>
  <c r="M17" i="35"/>
  <c r="M18" i="35"/>
  <c r="M19" i="35"/>
  <c r="M20" i="35"/>
  <c r="M22" i="35"/>
  <c r="M23" i="35"/>
  <c r="M24" i="35"/>
  <c r="F25" i="35"/>
  <c r="M25" i="35" s="1"/>
  <c r="G25" i="35"/>
  <c r="G30" i="35" s="1"/>
  <c r="M26" i="35"/>
  <c r="M27" i="35"/>
  <c r="M28" i="35"/>
  <c r="M29" i="35"/>
  <c r="F30" i="35"/>
  <c r="M31" i="35"/>
  <c r="M32" i="35"/>
  <c r="M33" i="35"/>
  <c r="M34" i="35"/>
  <c r="M35" i="35"/>
  <c r="M36" i="35"/>
  <c r="M37" i="35"/>
  <c r="M38" i="35"/>
  <c r="M39" i="35"/>
  <c r="M40" i="35"/>
  <c r="F42" i="35"/>
  <c r="M42" i="35" s="1"/>
  <c r="G42" i="35"/>
  <c r="R12" i="34"/>
  <c r="E13" i="34"/>
  <c r="F13" i="34"/>
  <c r="F21" i="34" s="1"/>
  <c r="F50" i="34" s="1"/>
  <c r="G13" i="34"/>
  <c r="H13" i="34"/>
  <c r="I13" i="34"/>
  <c r="J13" i="34"/>
  <c r="K13" i="34"/>
  <c r="K21" i="34" s="1"/>
  <c r="K50" i="34" s="1"/>
  <c r="L13" i="34"/>
  <c r="M13" i="34"/>
  <c r="N13" i="34"/>
  <c r="N21" i="34" s="1"/>
  <c r="O13" i="34"/>
  <c r="P13" i="34"/>
  <c r="Q13" i="34"/>
  <c r="R14" i="34"/>
  <c r="R15" i="34"/>
  <c r="E16" i="34"/>
  <c r="F16" i="34"/>
  <c r="R16" i="34" s="1"/>
  <c r="G16" i="34"/>
  <c r="H16" i="34"/>
  <c r="I16" i="34"/>
  <c r="J16" i="34"/>
  <c r="J21" i="34" s="1"/>
  <c r="J50" i="34" s="1"/>
  <c r="K16" i="34"/>
  <c r="L16" i="34"/>
  <c r="M16" i="34"/>
  <c r="N16" i="34"/>
  <c r="O16" i="34"/>
  <c r="P16" i="34"/>
  <c r="Q16" i="34"/>
  <c r="R17" i="34"/>
  <c r="R18" i="34"/>
  <c r="R19" i="34"/>
  <c r="R20" i="34"/>
  <c r="E21" i="34"/>
  <c r="R21" i="34" s="1"/>
  <c r="G21" i="34"/>
  <c r="H21" i="34"/>
  <c r="I21" i="34"/>
  <c r="L21" i="34"/>
  <c r="L50" i="34" s="1"/>
  <c r="M21" i="34"/>
  <c r="O21" i="34"/>
  <c r="P21" i="34"/>
  <c r="Q21" i="34"/>
  <c r="R22" i="34"/>
  <c r="R23" i="34"/>
  <c r="R24" i="34"/>
  <c r="F25" i="34"/>
  <c r="G25" i="34"/>
  <c r="H25" i="34"/>
  <c r="I25" i="34"/>
  <c r="J25" i="34"/>
  <c r="K25" i="34"/>
  <c r="L25" i="34"/>
  <c r="R25" i="34" s="1"/>
  <c r="M25" i="34"/>
  <c r="M30" i="34" s="1"/>
  <c r="M50" i="34" s="1"/>
  <c r="O25" i="34"/>
  <c r="R26" i="34"/>
  <c r="R27" i="34"/>
  <c r="R28" i="34"/>
  <c r="R29" i="34"/>
  <c r="F30" i="34"/>
  <c r="G30" i="34"/>
  <c r="H30" i="34"/>
  <c r="I30" i="34"/>
  <c r="J30" i="34"/>
  <c r="K30" i="34"/>
  <c r="O30" i="34"/>
  <c r="O50" i="34" s="1"/>
  <c r="R31" i="34"/>
  <c r="R32" i="34"/>
  <c r="R33" i="34"/>
  <c r="R34" i="34"/>
  <c r="F35" i="34"/>
  <c r="G35" i="34"/>
  <c r="H35" i="34"/>
  <c r="R35" i="34" s="1"/>
  <c r="R40" i="34" s="1"/>
  <c r="I35" i="34"/>
  <c r="J35" i="34"/>
  <c r="K35" i="34"/>
  <c r="L35" i="34"/>
  <c r="M35" i="34"/>
  <c r="O35" i="34"/>
  <c r="P35" i="34"/>
  <c r="Q35" i="34"/>
  <c r="R36" i="34"/>
  <c r="R37" i="34"/>
  <c r="R38" i="34"/>
  <c r="R39" i="34"/>
  <c r="F40" i="34"/>
  <c r="G40" i="34"/>
  <c r="H40" i="34"/>
  <c r="H50" i="34" s="1"/>
  <c r="I40" i="34"/>
  <c r="I50" i="34" s="1"/>
  <c r="J40" i="34"/>
  <c r="K40" i="34"/>
  <c r="L40" i="34"/>
  <c r="M40" i="34"/>
  <c r="O40" i="34"/>
  <c r="P40" i="34"/>
  <c r="Q40" i="34"/>
  <c r="Q50" i="34" s="1"/>
  <c r="R41" i="34"/>
  <c r="R42" i="34"/>
  <c r="R43" i="34"/>
  <c r="E44" i="34"/>
  <c r="E49" i="34" s="1"/>
  <c r="I44" i="34"/>
  <c r="L44" i="34"/>
  <c r="N44" i="34"/>
  <c r="R44" i="34" s="1"/>
  <c r="R45" i="34"/>
  <c r="R46" i="34"/>
  <c r="R47" i="34"/>
  <c r="R48" i="34"/>
  <c r="I49" i="34"/>
  <c r="L49" i="34"/>
  <c r="G50" i="34"/>
  <c r="P50" i="34"/>
  <c r="E51" i="34"/>
  <c r="R51" i="34" s="1"/>
  <c r="F51" i="34"/>
  <c r="G51" i="34"/>
  <c r="H51" i="34"/>
  <c r="I51" i="34"/>
  <c r="J51" i="34"/>
  <c r="K51" i="34"/>
  <c r="L51" i="34"/>
  <c r="M51" i="34"/>
  <c r="N51" i="34"/>
  <c r="O51" i="34"/>
  <c r="P51" i="34"/>
  <c r="Q51" i="34"/>
  <c r="J12" i="33"/>
  <c r="C13" i="33"/>
  <c r="C22" i="33" s="1"/>
  <c r="C34" i="33" s="1"/>
  <c r="D13" i="33"/>
  <c r="E13" i="33"/>
  <c r="F13" i="33"/>
  <c r="G13" i="33"/>
  <c r="H13" i="33"/>
  <c r="I13" i="33"/>
  <c r="J14" i="33"/>
  <c r="J13" i="33" s="1"/>
  <c r="J22" i="33" s="1"/>
  <c r="J15" i="33"/>
  <c r="C16" i="33"/>
  <c r="D16" i="33"/>
  <c r="E16" i="33"/>
  <c r="F16" i="33"/>
  <c r="G16" i="33"/>
  <c r="H16" i="33"/>
  <c r="I16" i="33"/>
  <c r="I22" i="33" s="1"/>
  <c r="J16" i="33"/>
  <c r="J17" i="33"/>
  <c r="J18" i="33"/>
  <c r="J19" i="33"/>
  <c r="J20" i="33"/>
  <c r="J21" i="33"/>
  <c r="D22" i="33"/>
  <c r="D34" i="33" s="1"/>
  <c r="E22" i="33"/>
  <c r="F22" i="33"/>
  <c r="G22" i="33"/>
  <c r="H22" i="33"/>
  <c r="J23" i="33"/>
  <c r="J24" i="33"/>
  <c r="J25" i="33"/>
  <c r="J26" i="33"/>
  <c r="C27" i="33"/>
  <c r="D27" i="33"/>
  <c r="E27" i="33"/>
  <c r="F27" i="33"/>
  <c r="G27" i="33"/>
  <c r="H27" i="33"/>
  <c r="H33" i="33" s="1"/>
  <c r="H34" i="33" s="1"/>
  <c r="I27" i="33"/>
  <c r="I33" i="33" s="1"/>
  <c r="J28" i="33"/>
  <c r="J27" i="33" s="1"/>
  <c r="J29" i="33"/>
  <c r="J30" i="33"/>
  <c r="J31" i="33"/>
  <c r="J32" i="33"/>
  <c r="C33" i="33"/>
  <c r="D33" i="33"/>
  <c r="E33" i="33"/>
  <c r="F33" i="33"/>
  <c r="G33" i="33"/>
  <c r="E34" i="33"/>
  <c r="F34" i="33"/>
  <c r="G34" i="33"/>
  <c r="C35" i="33"/>
  <c r="D35" i="33"/>
  <c r="E35" i="33"/>
  <c r="F35" i="33"/>
  <c r="G35" i="33"/>
  <c r="H35" i="33"/>
  <c r="I35" i="33"/>
  <c r="J35" i="33"/>
  <c r="D11" i="32"/>
  <c r="D23" i="32" s="1"/>
  <c r="E11" i="32"/>
  <c r="E23" i="32" s="1"/>
  <c r="D18" i="32"/>
  <c r="E18" i="32"/>
  <c r="I34" i="33" l="1"/>
  <c r="M30" i="35"/>
  <c r="E50" i="34"/>
  <c r="R30" i="34"/>
  <c r="J33" i="33"/>
  <c r="J34" i="33" s="1"/>
  <c r="L30" i="34"/>
  <c r="F21" i="35"/>
  <c r="R13" i="34"/>
  <c r="N49" i="34"/>
  <c r="R49" i="34" s="1"/>
  <c r="H46" i="25"/>
  <c r="H30" i="25"/>
  <c r="H27" i="25"/>
  <c r="H21" i="25"/>
  <c r="H20" i="25" s="1"/>
  <c r="H45" i="25" s="1"/>
  <c r="H53" i="25" s="1"/>
  <c r="H55" i="25" s="1"/>
  <c r="N50" i="34" l="1"/>
  <c r="R50" i="34" s="1"/>
  <c r="M21" i="35"/>
  <c r="F41" i="35"/>
  <c r="M41" i="35" s="1"/>
  <c r="I46" i="25"/>
  <c r="I30" i="25"/>
  <c r="I27" i="25"/>
  <c r="I21" i="25"/>
  <c r="I20" i="25" s="1"/>
  <c r="I45" i="25" s="1"/>
  <c r="I53" i="25" s="1"/>
  <c r="I55" i="25" s="1"/>
  <c r="G90" i="28" l="1"/>
  <c r="G86" i="28"/>
  <c r="G84" i="28" s="1"/>
  <c r="G75" i="28"/>
  <c r="G69" i="28" s="1"/>
  <c r="G65" i="28"/>
  <c r="G59" i="28"/>
  <c r="G49" i="28"/>
  <c r="G42" i="28"/>
  <c r="G41" i="28" s="1"/>
  <c r="G27" i="28"/>
  <c r="G21" i="28"/>
  <c r="G20" i="28" l="1"/>
  <c r="G58" i="28" s="1"/>
  <c r="G64" i="28"/>
  <c r="G94" i="28"/>
  <c r="S81" i="28" l="1"/>
  <c r="M23" i="31" l="1"/>
  <c r="M22" i="31"/>
  <c r="L21" i="31"/>
  <c r="K21" i="31"/>
  <c r="J21" i="31"/>
  <c r="I21" i="31"/>
  <c r="H21" i="31"/>
  <c r="G21" i="31"/>
  <c r="F21" i="31"/>
  <c r="E21" i="31"/>
  <c r="D21" i="31"/>
  <c r="C21" i="31"/>
  <c r="M20" i="31"/>
  <c r="M19" i="31"/>
  <c r="L18" i="31"/>
  <c r="K18" i="31"/>
  <c r="J18" i="31"/>
  <c r="I18" i="31"/>
  <c r="H18" i="31"/>
  <c r="H24" i="31" s="1"/>
  <c r="G18" i="31"/>
  <c r="F18" i="31"/>
  <c r="E18" i="31"/>
  <c r="D18" i="31"/>
  <c r="C18" i="31"/>
  <c r="M17" i="31"/>
  <c r="M16" i="31"/>
  <c r="L15" i="31"/>
  <c r="K15" i="31"/>
  <c r="J15" i="31"/>
  <c r="I15" i="31"/>
  <c r="H15" i="31"/>
  <c r="G15" i="31"/>
  <c r="G24" i="31" s="1"/>
  <c r="F15" i="31"/>
  <c r="E15" i="31"/>
  <c r="D15" i="31"/>
  <c r="C15" i="31"/>
  <c r="M14" i="31"/>
  <c r="M13" i="31"/>
  <c r="L12" i="31"/>
  <c r="L24" i="31" s="1"/>
  <c r="K12" i="31"/>
  <c r="K24" i="31"/>
  <c r="J12" i="31"/>
  <c r="J24" i="31" s="1"/>
  <c r="I12" i="31"/>
  <c r="H12" i="31"/>
  <c r="G12" i="31"/>
  <c r="F12" i="31"/>
  <c r="E12" i="31"/>
  <c r="D12" i="31"/>
  <c r="C12" i="31"/>
  <c r="E13" i="15"/>
  <c r="H13" i="15"/>
  <c r="E14" i="15"/>
  <c r="H14" i="15"/>
  <c r="E15" i="15"/>
  <c r="H15" i="15"/>
  <c r="E16" i="15"/>
  <c r="H16" i="15"/>
  <c r="C17" i="15"/>
  <c r="E17" i="15" s="1"/>
  <c r="D17" i="15"/>
  <c r="F17" i="15"/>
  <c r="G17" i="15"/>
  <c r="H17" i="15" s="1"/>
  <c r="F21" i="28"/>
  <c r="F27" i="28"/>
  <c r="F20" i="28" s="1"/>
  <c r="F42" i="28"/>
  <c r="F49" i="28"/>
  <c r="F59" i="28"/>
  <c r="F65" i="28"/>
  <c r="F75" i="28"/>
  <c r="F69" i="28"/>
  <c r="F64" i="28" s="1"/>
  <c r="F86" i="28"/>
  <c r="F90" i="28"/>
  <c r="C24" i="31"/>
  <c r="F84" i="28" l="1"/>
  <c r="F94" i="28" s="1"/>
  <c r="E24" i="31"/>
  <c r="M21" i="31"/>
  <c r="F41" i="28"/>
  <c r="F58" i="28" s="1"/>
  <c r="M18" i="31"/>
  <c r="I24" i="31"/>
  <c r="M15" i="31"/>
  <c r="D24" i="31"/>
  <c r="F24" i="31"/>
  <c r="M12" i="31"/>
  <c r="M24" i="31" l="1"/>
</calcChain>
</file>

<file path=xl/sharedStrings.xml><?xml version="1.0" encoding="utf-8"?>
<sst xmlns="http://schemas.openxmlformats.org/spreadsheetml/2006/main" count="865" uniqueCount="467">
  <si>
    <t>(viešojo sektoriaus subjekto vadovas arba jo įgaliotas                          (parašas)</t>
  </si>
  <si>
    <t>administracijos vadovas)</t>
  </si>
  <si>
    <t>4.1.</t>
  </si>
  <si>
    <t>4.2.</t>
  </si>
  <si>
    <t xml:space="preserve">                                     20-ojo VSAFAS „Finansavimo sumos“</t>
  </si>
  <si>
    <t>4 priedas</t>
  </si>
  <si>
    <t>(Informacijos apie finansavimo sumas pagal šaltinį, tikslinę paskirtį ir jų pokyčius per ataskaitinį laikotarpį pateikimo žemesniojo lygio</t>
  </si>
  <si>
    <t>finansinių ataskaitų aiškinamajame rašte forma)</t>
  </si>
  <si>
    <t>Finansavimo sumos</t>
  </si>
  <si>
    <t>Per ataskaitinį laikotarpį</t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</si>
  <si>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</si>
  <si>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t>Neatlygintinai gautas turtas</t>
  </si>
  <si>
    <t>Perduota kitiems viešojo sektoriaus subjektams</t>
  </si>
  <si>
    <t>Finansavimo sumų sumažėjimas dėl turto pardavimo</t>
  </si>
  <si>
    <t>Finansavimo sumų sumažėjimas dėl jų panaudojimo savo veiklai</t>
  </si>
  <si>
    <t>Finansavimo sumų sumažėjimas dėl jų perdavimo ne viešojo sektoriaus subjektams</t>
  </si>
  <si>
    <t>Finansavimo sumos (grąžintos)</t>
  </si>
  <si>
    <t xml:space="preserve"> Finansavimo sumų (gautinų) pasikeitimas</t>
  </si>
  <si>
    <t>11</t>
  </si>
  <si>
    <t>Iš valstybės biudžeto (išskyrus valstybės biudžeto asignavimų dalį, gautą  iš Europos Sąjungos, užsienio valstybių ir tarptautinių organizacijų):</t>
  </si>
  <si>
    <t>nepiniginiam turtui įsigyti</t>
  </si>
  <si>
    <t>kitoms išlaidoms kompensuoti</t>
  </si>
  <si>
    <t>Iš savivaldybės biudžeto (išskyrus  savivaldybės biudžeto asignavimų  dalį, gautą  iš Europos Sąjungos, užsienio valstybių ir tarptautinių organizacijų):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</si>
  <si>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</si>
  <si>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Iš kitų šaltinių:</t>
  </si>
  <si>
    <t>Iš viso finansavimo sumų</t>
  </si>
  <si>
    <t>20-ojo VSAFAS „Finansavimo sumos“</t>
  </si>
  <si>
    <t>5 priedas</t>
  </si>
  <si>
    <t>Informacijos apie finansavimo sumas pagal šaltinį, tikslinę paskirtį ir jų pokyčius per ataskaitinį laikotarpį pateikimo žemesniojo lygio</t>
  </si>
  <si>
    <t>Finansavimo šaltinis</t>
  </si>
  <si>
    <t>Finansavimo sumos (gautinos)</t>
  </si>
  <si>
    <t>Finansavimo sumos (gautos)</t>
  </si>
  <si>
    <t xml:space="preserve"> Finansavimo sumos (gautinos)</t>
  </si>
  <si>
    <t xml:space="preserve"> Finansavimo sumos (gautos)</t>
  </si>
  <si>
    <t>5=3+4</t>
  </si>
  <si>
    <t>8=6+7</t>
  </si>
  <si>
    <t>Iš valstybės biudžeto  (išskyrus valstybės biudžeto asignavimų dalį, gautą iš Europos Sąjungos, užsienio valstybių ir tarptautinių organizacijų)</t>
  </si>
  <si>
    <t>Iš savivaldybės biudžeto (išskyrus savivaldybės biudžeto asignavimų dalį, gautą  iš Europos Sąjungos, užsienio valstybių ir tarptautinių organizacijų)</t>
  </si>
  <si>
    <t>Iš Europos Sąjungos, užsienio valstybių ir tarptautinių organizacijų  (finansavimo sumų dalis, kuri gaunama iš Europos Sąjungos, neįskaitant finansvimo sumų iš valstybės ar savivaldybės biudžetų ES  projektams finansuoti)</t>
  </si>
  <si>
    <t>Finansavimo sumų pergrupavimas*</t>
  </si>
  <si>
    <t>(viešojo sektoriaus subjekto, parengusio veiklos rezultatų ataskaitą arba konsoliduotąją veiklos rezultatų ataskaitą,  kodas, adresas)</t>
  </si>
  <si>
    <t>2-ojo VSAFAS „Finansinės būklės ataskaita“</t>
  </si>
  <si>
    <t>2 priedas</t>
  </si>
  <si>
    <t>(Žemesniojo lygio viešojo sektoriaus subjektų, išskyrus mokesčių fondus ir išteklių fondus, finansinės būklės ataskaitos forma)</t>
  </si>
  <si>
    <t>FINANSINĖS BŪKLĖS ATASKAITA</t>
  </si>
  <si>
    <t>(data)</t>
  </si>
  <si>
    <t>Eil. Nr.</t>
  </si>
  <si>
    <t>Straipsniai</t>
  </si>
  <si>
    <t xml:space="preserve">Pastabos Nr. </t>
  </si>
  <si>
    <t>A.</t>
  </si>
  <si>
    <t>ILGALAIKIS TURTAS</t>
  </si>
  <si>
    <t>I.</t>
  </si>
  <si>
    <t>Nematerialusis turtas</t>
  </si>
  <si>
    <t>I.1</t>
  </si>
  <si>
    <t>Plėtros darbai</t>
  </si>
  <si>
    <t>I.2</t>
  </si>
  <si>
    <t>Programinė įranga ir jos licencijos</t>
  </si>
  <si>
    <t>I.3</t>
  </si>
  <si>
    <t>Kitas nematerialusis turtas</t>
  </si>
  <si>
    <t>I.4</t>
  </si>
  <si>
    <t>Nebaigti projektai ir išankstiniai mokėjimai</t>
  </si>
  <si>
    <t>I.5</t>
  </si>
  <si>
    <t>Prestižas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</si>
  <si>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</si>
  <si>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</si>
  <si>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</si>
  <si>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</si>
  <si>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</si>
  <si>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</si>
  <si>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</si>
  <si>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</si>
  <si>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</si>
  <si>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</si>
  <si>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</si>
  <si>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</si>
  <si>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</si>
  <si>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</si>
  <si>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</si>
  <si>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</si>
  <si>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</si>
  <si>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</si>
  <si>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</si>
  <si>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</si>
  <si>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II.10</t>
  </si>
  <si>
    <t>Nebaigta statyba ir išankstiniai mokėjimai</t>
  </si>
  <si>
    <t>III.</t>
  </si>
  <si>
    <t>Ilgalaikis finansinis turtas</t>
  </si>
  <si>
    <t>IV.</t>
  </si>
  <si>
    <t>B.</t>
  </si>
  <si>
    <t>BIOLOGINIS TURTAS</t>
  </si>
  <si>
    <t>C.</t>
  </si>
  <si>
    <t>TRUMPALAIKIS TURTAS</t>
  </si>
  <si>
    <t>Atsargos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</si>
  <si>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</si>
  <si>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</si>
  <si>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</si>
  <si>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</si>
  <si>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>Ilgalaikis materialusis ir biologinis turtas, skirtas parduoti</t>
  </si>
  <si>
    <t>Išankstiniai apmokėjimai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</si>
  <si>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</si>
  <si>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</si>
  <si>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</si>
  <si>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</si>
  <si>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</si>
  <si>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</si>
  <si>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</si>
  <si>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</si>
  <si>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</si>
  <si>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</si>
  <si>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</si>
  <si>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</si>
  <si>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</si>
  <si>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</si>
  <si>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</si>
  <si>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</si>
  <si>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</si>
  <si>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</si>
  <si>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</si>
  <si>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</si>
  <si>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</si>
  <si>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</si>
  <si>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</si>
  <si>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</si>
  <si>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</si>
  <si>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</si>
  <si>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</si>
  <si>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</si>
  <si>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</si>
  <si>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 xml:space="preserve">I.3 </t>
  </si>
  <si>
    <t>Kiti ilgalaikiai įsipareigojimai</t>
  </si>
  <si>
    <t>Trumpalaikiai įsipareigojimai</t>
  </si>
  <si>
    <t>Ilgalaikių atidėjinių einamųjų metų dalis ir trumpalaikiai atidėjiniai</t>
  </si>
  <si>
    <t>Ilgalaikių įsipareigojimų einamųjų metų dalis</t>
  </si>
  <si>
    <t>Trumpalaikiai finansiniai įsipareigojimai</t>
  </si>
  <si>
    <t>Mokėtinos subsidijos, dotacijos ir finansavimo sumos</t>
  </si>
  <si>
    <t>Mokėtinos sumos į Europos Sąjungos biudžetą</t>
  </si>
  <si>
    <t>Mokėtinos sumos į biudžetus ir fondus</t>
  </si>
  <si>
    <t>II.6.1</t>
  </si>
  <si>
    <t>Grąžintinos finansavimo sumos</t>
  </si>
  <si>
    <t>II.6.2</t>
  </si>
  <si>
    <t>Kitos mokėtinos sumos biudžetui</t>
  </si>
  <si>
    <t>Mokėtinos socialinės išmokos</t>
  </si>
  <si>
    <t>Grąžintini mokesčiai, įmokos ir jų permokos</t>
  </si>
  <si>
    <t>Tiekėjams mokėtinos sumos</t>
  </si>
  <si>
    <t>Su darbo santykiais susiję įsipareigojimai</t>
  </si>
  <si>
    <t>II.11</t>
  </si>
  <si>
    <t>Sukauptos mokėtinos sumos</t>
  </si>
  <si>
    <t>II.12</t>
  </si>
  <si>
    <t>Kiti trumpalaikiai įsipareigojimai</t>
  </si>
  <si>
    <t>F.</t>
  </si>
  <si>
    <t>GRYNASIS TURTAS</t>
  </si>
  <si>
    <t>Dalininkų kapitalas</t>
  </si>
  <si>
    <t>Rezervai</t>
  </si>
  <si>
    <t>Tikrosios vertės rezervas</t>
  </si>
  <si>
    <t>Kiti rezervai</t>
  </si>
  <si>
    <t>Nuosavybės metodo įtaka</t>
  </si>
  <si>
    <t>Sukauptas perviršis ar deficitas</t>
  </si>
  <si>
    <t>IV.1</t>
  </si>
  <si>
    <t>Einamųjų metų perviršis ar deficitas</t>
  </si>
  <si>
    <t>IV.2</t>
  </si>
  <si>
    <t>Ankstesnių metų perviršis ar deficitas</t>
  </si>
  <si>
    <t>G.</t>
  </si>
  <si>
    <t>MAŽUMOS DALIS</t>
  </si>
  <si>
    <t>IŠ VISO FINANSAVIMO SUMŲ, ĮSIPAREIGOJIMŲ, GRYNOJO TURTO IR MAŽUMOS DALIES:</t>
  </si>
  <si>
    <t>(vardas ir pavardė)</t>
  </si>
  <si>
    <t>(viešojo sektoriaus subjekto, parengusio finansinės būklės ataskaitą (konsoliduotąją finansinės būklės ataskaitą), kodas, adresas)</t>
  </si>
  <si>
    <r>
      <t>(viešojo sektoriaus subjekto arba viešojo sektoriaus subjektų grupės</t>
    </r>
    <r>
      <rPr>
        <b/>
        <sz val="8"/>
        <rFont val="Times New Roman"/>
        <family val="1"/>
        <charset val="186"/>
      </rPr>
      <t xml:space="preserve"> </t>
    </r>
    <r>
      <rPr>
        <sz val="8"/>
        <rFont val="Times New Roman"/>
        <family val="1"/>
        <charset val="186"/>
      </rPr>
      <t>pavadinimas)</t>
    </r>
  </si>
  <si>
    <t>Mineraliniai ištekliai ir kitas ilgalaikis turtas</t>
  </si>
  <si>
    <t>3-iojo VSAFAS „Veiklos rezultatų ataskaita“</t>
  </si>
  <si>
    <t>(Žemesniojo lygio viešojo sektoriaus subjektų, išskyrus mokesčių fondus ir išteklių fondus</t>
  </si>
  <si>
    <t>(įskaitant socialinės apsaugos fondus), veiklos rezultatų ataskaitos forma)</t>
  </si>
  <si>
    <t>(viešojo sektoriaus subjekto arba viešojo sektoriaus subjektų grupės pavadinimas)</t>
  </si>
  <si>
    <t>VEIKLOS REZULTATŲ ATASKAITA</t>
  </si>
  <si>
    <t>Pastabos Nr.</t>
  </si>
  <si>
    <t>PAGRINDINĖS VEIKLOS PAJAMOS</t>
  </si>
  <si>
    <t>FINANSAVIMO PAJAMOS</t>
  </si>
  <si>
    <t>I.1.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</si>
  <si>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</si>
  <si>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</si>
  <si>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</si>
  <si>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</si>
  <si>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</si>
  <si>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</si>
  <si>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MOKESČIŲ IR SOCIALINIŲ ĮMOKŲ PAJAMOS</t>
  </si>
  <si>
    <t xml:space="preserve">PAGRINDINĖS VEIKLOS KITOS PAJAMOS </t>
  </si>
  <si>
    <t>III.1.</t>
  </si>
  <si>
    <t>Pagrindinės veiklos kitos pajamos</t>
  </si>
  <si>
    <t>III.2.</t>
  </si>
  <si>
    <t>Pervestinų pagrindinės veiklos kitų pajamų suma</t>
  </si>
  <si>
    <t>PAGRINDINĖS VEIKLOS SĄNAUDOS</t>
  </si>
  <si>
    <t xml:space="preserve">Darbo užmokesčio ir socialinio draudimo </t>
  </si>
  <si>
    <t>DARBO UŽMOKESČIO IR SOCIALINIO DRAUDIMO</t>
  </si>
  <si>
    <t>Nusidėvėjimo ir amortizacijos</t>
  </si>
  <si>
    <t>NUSIDĖVĖJIMO IR AMORTIZACIJOS</t>
  </si>
  <si>
    <t>KOMUNALINIŲ PASLAUGŲ IR ryšių</t>
  </si>
  <si>
    <t>KOMUNALINIŲ PASLAUGŲ IR RYŠIŲ</t>
  </si>
  <si>
    <t xml:space="preserve">Komandiruočių </t>
  </si>
  <si>
    <t>KOMANDIRUOČIŲ</t>
  </si>
  <si>
    <t xml:space="preserve">Transporto </t>
  </si>
  <si>
    <t>TRANSPORTO</t>
  </si>
  <si>
    <t>VI.</t>
  </si>
  <si>
    <t xml:space="preserve">Kvalifikacijos kėlimo </t>
  </si>
  <si>
    <t>KVALIFIKACIJOS KĖLIMO</t>
  </si>
  <si>
    <t>VII.</t>
  </si>
  <si>
    <t>PAPRASTOJO Remonto IR EKSPLOATAVIMO</t>
  </si>
  <si>
    <t>PAPRASTOJO REMONTO IR EKSPLOATAVIMO</t>
  </si>
  <si>
    <t>VIII.</t>
  </si>
  <si>
    <t>NUVERTĖJIMO IR NURAŠYTŲ SUMŲ</t>
  </si>
  <si>
    <t>IX.</t>
  </si>
  <si>
    <t>SUNAUDOTŲ IR PARDUOTŲ ATSARGŲ SAVIKAINA</t>
  </si>
  <si>
    <t>X.</t>
  </si>
  <si>
    <t>socialinių išmokų</t>
  </si>
  <si>
    <t>SOCIALINIŲ IŠMOKŲ</t>
  </si>
  <si>
    <t>XI.</t>
  </si>
  <si>
    <t>nuomos</t>
  </si>
  <si>
    <t>NUOMOS</t>
  </si>
  <si>
    <t>XII.</t>
  </si>
  <si>
    <t>finansavimo</t>
  </si>
  <si>
    <t>FINANSAVIMO</t>
  </si>
  <si>
    <t>XIII.</t>
  </si>
  <si>
    <t>kitų paslaugų</t>
  </si>
  <si>
    <t>KITŲ PASLAUGŲ</t>
  </si>
  <si>
    <t>XIV.</t>
  </si>
  <si>
    <t xml:space="preserve">Kitos </t>
  </si>
  <si>
    <t>KITOS</t>
  </si>
  <si>
    <t>PAGRINDINĖS VEIKLOS PERVIRŠIS AR DEFICITAS</t>
  </si>
  <si>
    <t>KITOS VEIKLOS REZULTATAS</t>
  </si>
  <si>
    <t xml:space="preserve">I. </t>
  </si>
  <si>
    <t>Kitos veiklos pajamos</t>
  </si>
  <si>
    <t>KITOS VEIKLOS PAJAMOS</t>
  </si>
  <si>
    <t>PERVESTINOS Į BIUDŽETĄ KITOS VEIKLOS PAJAMOS</t>
  </si>
  <si>
    <t xml:space="preserve">III. </t>
  </si>
  <si>
    <t>Kitos veiklos sąnaudos</t>
  </si>
  <si>
    <t>KITOS VEIKLOS SĄNAUDOS</t>
  </si>
  <si>
    <t>FINANSINĖS IR INVESTICINĖS VEIKLOS REZULTATAS</t>
  </si>
  <si>
    <t>APSKAITOS POLITIKOS KEITIMO IR ESMINIŲ APSKAITOS KLAIDŲ TAISYMO ĮTAKA</t>
  </si>
  <si>
    <t>PELNO MOKESTIS</t>
  </si>
  <si>
    <t>H.</t>
  </si>
  <si>
    <t>GRYNASIS PERVIRŠIS AR DEFICITAS PRIEŠ NUOSAVYBĖS METODO ĮTAKĄ</t>
  </si>
  <si>
    <t>NUOSAVYBĖS METODO ĮTAKA</t>
  </si>
  <si>
    <t>J.</t>
  </si>
  <si>
    <t>GRYNASIS PERVIRŠIS AR DEFICITAS</t>
  </si>
  <si>
    <t>TENKANTIS KONTROLIUOJANČIAJAM SUBJEKTUI</t>
  </si>
  <si>
    <t>TENKANTIS MAŽUMOS DALIAI</t>
  </si>
  <si>
    <t>Iš viso</t>
  </si>
  <si>
    <t>1.</t>
  </si>
  <si>
    <t>2.</t>
  </si>
  <si>
    <t>3.</t>
  </si>
  <si>
    <t>4.</t>
  </si>
  <si>
    <t>5.</t>
  </si>
  <si>
    <t>2.1.</t>
  </si>
  <si>
    <t>2.2.</t>
  </si>
  <si>
    <t>3.1.</t>
  </si>
  <si>
    <t>3.2.</t>
  </si>
  <si>
    <t>1.1.</t>
  </si>
  <si>
    <t>1.2.</t>
  </si>
  <si>
    <t>(vyriausiasis buhalteris (buhalteris))                                                            (parašas)</t>
  </si>
  <si>
    <t>VIEŠOJI ĮSTAIGA BIRŽŲ RAJONO SOCIALINIŲ PASLAUGŲ CENTRAS</t>
  </si>
  <si>
    <t>kodas 300095268, Rotušės g. 16A, Biržai</t>
  </si>
  <si>
    <t xml:space="preserve">Pateikimo valiuta ir tikslumas: Eurais </t>
  </si>
  <si>
    <t>Vyriausioji buhalterė                                                              ____________________</t>
  </si>
  <si>
    <t>Vaida Tamošiūnienė</t>
  </si>
  <si>
    <t xml:space="preserve"> kodas 300095268, Rotušės g. 16A, Biržai</t>
  </si>
  <si>
    <t>VIEŠOJI ĮSTAIGA BIRŽŲ RAJONO SOCIALINIŲ PASLAUGŲ CENTRAS, kodas   300095268</t>
  </si>
  <si>
    <t xml:space="preserve">Vyriausioji buhalterė </t>
  </si>
  <si>
    <t xml:space="preserve">VIEŠOJI ĮSTAIGA BIRŽŲ RAJONO SOCIALINIŲ PASLAUGŲ CENTRAS, kodas 300095268 </t>
  </si>
  <si>
    <t>Vyriausioji buhalterė</t>
  </si>
  <si>
    <t>Pateikimo valiuta ir tikslumas: Eurais</t>
  </si>
  <si>
    <t>___________</t>
  </si>
  <si>
    <t xml:space="preserve">(viešojo sektoriaus subjekto vadovas arba jo įgaliotas administracijos vadovas)                    </t>
  </si>
  <si>
    <t xml:space="preserve"> (parašas)</t>
  </si>
  <si>
    <t xml:space="preserve">Vyriausioji buhalterė                            </t>
  </si>
  <si>
    <t>_____________</t>
  </si>
  <si>
    <t xml:space="preserve">(vyriausiasis buhalteris (buhalteris))                                                                                      </t>
  </si>
  <si>
    <t xml:space="preserve">  (parašas)</t>
  </si>
  <si>
    <t>finansaavimo pajamomis</t>
  </si>
  <si>
    <t xml:space="preserve">* Šioje skiltyje rodomas finansavimo sumų pergrupavimas, praėjusio ataskaitinio laikotarpio klaidų taisymas; valiutos kurso įtaka pinigų likučiams, susijusiems su finansavimo sumomis; finansavimo sumų dalis, pripažinta fondo </t>
  </si>
  <si>
    <r>
      <t xml:space="preserve">Praėjęs ataskaitinis laikotarpis </t>
    </r>
    <r>
      <rPr>
        <b/>
        <sz val="8"/>
        <color indexed="10"/>
        <rFont val="Times New Roman"/>
        <family val="1"/>
        <charset val="186"/>
      </rPr>
      <t>2021-06-30</t>
    </r>
  </si>
  <si>
    <r>
      <t xml:space="preserve">Paskutinė praėjusio ataskaitinio laikotarpio diena                </t>
    </r>
    <r>
      <rPr>
        <b/>
        <sz val="8"/>
        <color indexed="10"/>
        <rFont val="Times New Roman"/>
        <family val="1"/>
        <charset val="186"/>
      </rPr>
      <t>2021-12-31</t>
    </r>
  </si>
  <si>
    <r>
      <t xml:space="preserve">Finansavimo sumų likutis ataskaitinio laikotarpio pradžioje       </t>
    </r>
    <r>
      <rPr>
        <b/>
        <sz val="11"/>
        <color indexed="10"/>
        <rFont val="Times New Roman"/>
        <family val="1"/>
        <charset val="186"/>
      </rPr>
      <t>2022-01-01</t>
    </r>
  </si>
  <si>
    <r>
      <t xml:space="preserve">Ataskaitinio laikotarpio pradžioje                                  </t>
    </r>
    <r>
      <rPr>
        <b/>
        <sz val="11"/>
        <color indexed="10"/>
        <rFont val="Times New Roman"/>
        <family val="1"/>
        <charset val="186"/>
      </rPr>
      <t>2022-01-01</t>
    </r>
  </si>
  <si>
    <t>PAGAL 2022 M. BIRŽELIO 30 D. DUOMENIS</t>
  </si>
  <si>
    <t>2022-08-        Nr. SD-</t>
  </si>
  <si>
    <r>
      <t xml:space="preserve">Paskutinė ataskaitinio laikotarpio diena            </t>
    </r>
    <r>
      <rPr>
        <b/>
        <sz val="10"/>
        <color indexed="10"/>
        <rFont val="Times New Roman"/>
        <family val="1"/>
        <charset val="186"/>
      </rPr>
      <t>2022-06-30</t>
    </r>
  </si>
  <si>
    <r>
      <t xml:space="preserve">Ataskaitinis laikotarpis </t>
    </r>
    <r>
      <rPr>
        <b/>
        <sz val="11"/>
        <color indexed="10"/>
        <rFont val="Times New Roman"/>
        <family val="1"/>
        <charset val="186"/>
      </rPr>
      <t>2022-06-30</t>
    </r>
  </si>
  <si>
    <t>2022-08-          Nr.SD-</t>
  </si>
  <si>
    <r>
      <t xml:space="preserve">FINANSAVIMO SUMOS PAGAL ŠALTINĮ, TIKSLINĘ PASKIRTĮ IR JŲ POKYČIAI PER ATASKAITINĮ LAIKOTARPĮ   </t>
    </r>
    <r>
      <rPr>
        <b/>
        <sz val="11"/>
        <color indexed="10"/>
        <rFont val="Times New Roman"/>
        <family val="1"/>
        <charset val="186"/>
      </rPr>
      <t>2022-06-30</t>
    </r>
  </si>
  <si>
    <r>
      <t xml:space="preserve">Finansavimo sumų likutis ataskaitinio laikotarpio pabaigoje   </t>
    </r>
    <r>
      <rPr>
        <b/>
        <sz val="11"/>
        <color indexed="10"/>
        <rFont val="Times New Roman"/>
        <family val="1"/>
        <charset val="186"/>
      </rPr>
      <t>2022-06-30</t>
    </r>
  </si>
  <si>
    <r>
      <t xml:space="preserve">FINANSAVIMO SUMŲ LIKUČIAI  </t>
    </r>
    <r>
      <rPr>
        <b/>
        <sz val="11"/>
        <color indexed="10"/>
        <rFont val="Times New Roman"/>
        <family val="1"/>
        <charset val="186"/>
      </rPr>
      <t>2022-06-30</t>
    </r>
  </si>
  <si>
    <r>
      <t xml:space="preserve">Ataskaitinio laikotarpio pabaigoje                                 </t>
    </r>
    <r>
      <rPr>
        <b/>
        <sz val="11"/>
        <color indexed="10"/>
        <rFont val="Times New Roman"/>
        <family val="1"/>
        <charset val="186"/>
      </rPr>
      <t>2022-06-30</t>
    </r>
  </si>
  <si>
    <t>Globos padalinio vadovė( globos koordinatorė)</t>
  </si>
  <si>
    <t>pavaduojanti centro direktorę</t>
  </si>
  <si>
    <t>Vaida Markuckienė</t>
  </si>
  <si>
    <t>Globos centro vadovė ( globos koordinatorė) pavaduojanti centro direktorę</t>
  </si>
  <si>
    <t>_____________________________</t>
  </si>
  <si>
    <t>* Reikšmingos sumos turi būti detalizuojamos aiškinamojo rašto tekste.</t>
  </si>
  <si>
    <t>Finansinės ir investicinės veiklos rezultatas (1-2)</t>
  </si>
  <si>
    <t>Kitos finansinės ir investicinės veiklos sąnaudos*</t>
  </si>
  <si>
    <t>2.4.</t>
  </si>
  <si>
    <t xml:space="preserve">Palūkanų sąnaudos </t>
  </si>
  <si>
    <t>2.3.</t>
  </si>
  <si>
    <t>Baudų ir delspinigių sąnaudos</t>
  </si>
  <si>
    <t>Nuostolis dėl valiutos kurso pasikeitimo</t>
  </si>
  <si>
    <t>Finansinės ir investicinės veiklos sąnaudos</t>
  </si>
  <si>
    <t>Pervestinos finansinės ir investicinės veiklos pajamos</t>
  </si>
  <si>
    <t>1.6.</t>
  </si>
  <si>
    <r>
      <t>Kitos finansinės ir investicinės veiklos pajamos</t>
    </r>
    <r>
      <rPr>
        <b/>
        <sz val="12"/>
        <rFont val="Times New Roman"/>
        <family val="1"/>
        <charset val="186"/>
      </rPr>
      <t>*</t>
    </r>
  </si>
  <si>
    <t>1.5.</t>
  </si>
  <si>
    <t>Dividendai</t>
  </si>
  <si>
    <t>1.4.</t>
  </si>
  <si>
    <t>Palūkanų pajamos</t>
  </si>
  <si>
    <t>1.3.</t>
  </si>
  <si>
    <t>Baudų ir delspinigių pajamos</t>
  </si>
  <si>
    <t>Pelnas dėl valiutos kurso pasikeitimo</t>
  </si>
  <si>
    <t>Finansinės ir investicinės veiklos pajamos</t>
  </si>
  <si>
    <r>
      <t xml:space="preserve">Praėjęs ataskaitinis laikotarpis    </t>
    </r>
    <r>
      <rPr>
        <b/>
        <sz val="12"/>
        <color indexed="10"/>
        <rFont val="Times New Roman"/>
        <family val="1"/>
        <charset val="186"/>
      </rPr>
      <t>2021-06-30</t>
    </r>
  </si>
  <si>
    <r>
      <t xml:space="preserve">Ataskaitinis laikotarpis </t>
    </r>
    <r>
      <rPr>
        <b/>
        <sz val="12"/>
        <color indexed="10"/>
        <rFont val="Times New Roman"/>
        <family val="1"/>
        <charset val="186"/>
      </rPr>
      <t>2022-06-30</t>
    </r>
  </si>
  <si>
    <t>Straipsnio pavadinimas</t>
  </si>
  <si>
    <r>
      <t xml:space="preserve">FINANSINĖS IR INVESTICINĖS VEIKLOS PAJAMOS IR SĄNAUDOS </t>
    </r>
    <r>
      <rPr>
        <b/>
        <sz val="12"/>
        <color indexed="10"/>
        <rFont val="Times New Roman"/>
        <family val="1"/>
        <charset val="186"/>
      </rPr>
      <t>2022-06-30</t>
    </r>
  </si>
  <si>
    <r>
      <t>(Informacijos apie finansinės ir investicinės veiklos pajamas ir sąnaudas pateikimo aukštesniojo ir žemesniojo lygių finansinių ataskaitų aiškinamajame rašte</t>
    </r>
    <r>
      <rPr>
        <b/>
        <sz val="12"/>
        <rFont val="Times New Roman"/>
        <family val="1"/>
        <charset val="186"/>
      </rPr>
      <t xml:space="preserve"> forma)</t>
    </r>
  </si>
  <si>
    <t>VIEŠOJI ĮSTAIGA BIRŽŲ RAJONO SOCIALINIŲ PASLAUGŲ CENTRAS, kodas 300095268</t>
  </si>
  <si>
    <t xml:space="preserve">                                                                                       4 priedas               </t>
  </si>
  <si>
    <t>                                                                                       6-ojo VSAFAS „Finansinių ataskaitų aiškinamasis raštas“</t>
  </si>
  <si>
    <t>Vyriausioji buhalterė                   Vaida Tamošiūnienė</t>
  </si>
  <si>
    <t>*Reikšmingos sumos turi būti detalizuojamos aiškinamojo rašto tekste.</t>
  </si>
  <si>
    <t>_______________________________</t>
  </si>
  <si>
    <t>Atsargų balansinė vertė ataskaitinio laikotarpio pradžioje (1-6)</t>
  </si>
  <si>
    <t>14.</t>
  </si>
  <si>
    <r>
      <t xml:space="preserve">Atsargų balansinė vertė ataskaitinio laikotarpio pabaigoje (5-12) </t>
    </r>
    <r>
      <rPr>
        <b/>
        <sz val="9"/>
        <color indexed="10"/>
        <rFont val="Times New Roman"/>
        <family val="1"/>
        <charset val="186"/>
      </rPr>
      <t>2022-06-30</t>
    </r>
  </si>
  <si>
    <t>13.</t>
  </si>
  <si>
    <r>
      <t xml:space="preserve">Atsargų nuvertėjimas ataskaitinio laikotarpio pabaigoje </t>
    </r>
    <r>
      <rPr>
        <b/>
        <sz val="9"/>
        <rFont val="Times New Roman"/>
        <family val="1"/>
        <charset val="186"/>
      </rPr>
      <t>(6+7+8-9-10+/-11)</t>
    </r>
  </si>
  <si>
    <t>12.</t>
  </si>
  <si>
    <t>Nuvertėjimo pergrupavimai (+/-)</t>
  </si>
  <si>
    <t>11.</t>
  </si>
  <si>
    <t>Kiti nurašymai</t>
  </si>
  <si>
    <t>10.4.</t>
  </si>
  <si>
    <t>Sunaudota veikloje</t>
  </si>
  <si>
    <t>10.3.</t>
  </si>
  <si>
    <t>Perleista (paskirstyta)</t>
  </si>
  <si>
    <t>10.2.</t>
  </si>
  <si>
    <t>Parduota</t>
  </si>
  <si>
    <t>10.1.</t>
  </si>
  <si>
    <t>Per ataskaitinį laikotarpį parduotų, perleistų (paskirstytų), sunaudotų ir nurašytų atsargų nuvertėjimas (10.1+10.2+10.3+10.4)</t>
  </si>
  <si>
    <t>10.</t>
  </si>
  <si>
    <r>
      <t>Atsargų nuvertėjimo</t>
    </r>
    <r>
      <rPr>
        <b/>
        <sz val="9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>atkūrimo per ataskaitinį laikotarpį suma</t>
    </r>
  </si>
  <si>
    <t>9.</t>
  </si>
  <si>
    <r>
      <t>Atsargų nuvertėjimas</t>
    </r>
    <r>
      <rPr>
        <b/>
        <sz val="9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 xml:space="preserve">per ataskaitinį laikotarpį </t>
    </r>
  </si>
  <si>
    <t>8.</t>
  </si>
  <si>
    <t>Nemokamai arba už simbolinį atlygį gautų atsargų sukaupta nuvertėjimo suma (iki perdavimo)</t>
  </si>
  <si>
    <t>7.</t>
  </si>
  <si>
    <t>Atsargų nuvertėjimas ataskaitinio laikotarpio pradžioje</t>
  </si>
  <si>
    <t>6.</t>
  </si>
  <si>
    <t>Atsargų įsigijimo vertė ataskaitinio laikotarpio pabaigoje (1+2-3+/-4)</t>
  </si>
  <si>
    <t>Pergrupavimai (+/-)</t>
  </si>
  <si>
    <t>3.4.</t>
  </si>
  <si>
    <t>3.3.</t>
  </si>
  <si>
    <t>Atsargų sumažėjimas per ataskaitinį laikotarpį  (3.1+3.2+3.3+3.4)</t>
  </si>
  <si>
    <t>nemokamai gautų atsargų įsigijimo savikaina</t>
  </si>
  <si>
    <t>įsigyto turto įsigijimo savikaina</t>
  </si>
  <si>
    <r>
      <t>Įsigyta atsargų per ataskaitinį laikotarpį:</t>
    </r>
    <r>
      <rPr>
        <sz val="9"/>
        <rFont val="Times New (W1)"/>
        <family val="1"/>
      </rPr>
      <t xml:space="preserve"> </t>
    </r>
    <r>
      <rPr>
        <sz val="9"/>
        <rFont val="Times New (W1)"/>
        <charset val="186"/>
      </rPr>
      <t>(2.1+2.2)</t>
    </r>
  </si>
  <si>
    <r>
      <t xml:space="preserve">Atsargų įsigijimo vertė ataskaitinio laikotarpio pradžioje </t>
    </r>
    <r>
      <rPr>
        <b/>
        <sz val="9"/>
        <color indexed="10"/>
        <rFont val="Times New Roman"/>
        <family val="1"/>
        <charset val="186"/>
      </rPr>
      <t>2022-01-01</t>
    </r>
  </si>
  <si>
    <t>atsargos, skirtos parduoti</t>
  </si>
  <si>
    <t>pagaminta produkcija</t>
  </si>
  <si>
    <t>nebaigtos vykdyti sutartys</t>
  </si>
  <si>
    <t xml:space="preserve">nebaigta gaminti produkcija </t>
  </si>
  <si>
    <t>Pagaminta produkcija ir atsargos, skirtos parduoti</t>
  </si>
  <si>
    <r>
      <t xml:space="preserve">ATSARGŲ VERTĖS PASIKEITIMAS PER ATASKAITINĮ LAIKOTARPĮ*     </t>
    </r>
    <r>
      <rPr>
        <b/>
        <sz val="12"/>
        <color indexed="10"/>
        <rFont val="Times New Roman"/>
        <family val="1"/>
        <charset val="186"/>
      </rPr>
      <t>2022-06-30</t>
    </r>
  </si>
  <si>
    <t>(Informacijos apie balansinę atsargų vertę pateikimo žemesniojo lygio finansinių ataskaitų aiškinamajame rašte forma)</t>
  </si>
  <si>
    <t xml:space="preserve">                         1 priedas</t>
  </si>
  <si>
    <t xml:space="preserve">                         8-ojo VSAFAS „Atsargos“</t>
  </si>
  <si>
    <t>***- Pažymėtose eilutėse parodomas skirtumas tarp ilgalaikio materialiojo turto tikrosios vertės ir įsigijimo savikainos.</t>
  </si>
  <si>
    <t>**- Kito subjekto sukaupta turto nusidėvėjimo arba nuvertėjimo suma iki perdavimo.</t>
  </si>
  <si>
    <t>* - Pažymėti ataskaitos laukai nepildomi.</t>
  </si>
  <si>
    <r>
      <t>Ilgalaikio materialiojo turto likutinė vertė ataskaitinio laikotarpio pradžioje (1-6-12+19</t>
    </r>
    <r>
      <rPr>
        <b/>
        <sz val="10"/>
        <rFont val="Times New Roman"/>
        <family val="1"/>
        <charset val="186"/>
      </rPr>
      <t>)</t>
    </r>
  </si>
  <si>
    <t>26.</t>
  </si>
  <si>
    <r>
      <t xml:space="preserve">Ilgalaikio materialiojo turto likutinė vertė ataskaitinio laikotarpio pabaigoje (5-11-18+ 24) </t>
    </r>
    <r>
      <rPr>
        <b/>
        <sz val="10"/>
        <color indexed="10"/>
        <rFont val="Times New Roman"/>
        <family val="1"/>
        <charset val="186"/>
      </rPr>
      <t>2022-06-30</t>
    </r>
  </si>
  <si>
    <t>25.</t>
  </si>
  <si>
    <t>X</t>
  </si>
  <si>
    <t>Tikroji vertė ataskaitinio laikotarpio pabaigoje (19+20+/-21-22+/-23)***</t>
  </si>
  <si>
    <t>24.</t>
  </si>
  <si>
    <t>Pergrupavimai (+/-)***</t>
  </si>
  <si>
    <t>23.</t>
  </si>
  <si>
    <t>nurašyto***</t>
  </si>
  <si>
    <t>22.3.</t>
  </si>
  <si>
    <t>perduoto***</t>
  </si>
  <si>
    <t>22.2.</t>
  </si>
  <si>
    <t>parduoto***</t>
  </si>
  <si>
    <t>22.1.</t>
  </si>
  <si>
    <t>Parduoto, perduoto ir nurašyto turto tikrosios vertės suma (22.1+22.2+22.3)***</t>
  </si>
  <si>
    <t>22.</t>
  </si>
  <si>
    <t>Tikrosios vertės pasikeitimo per ataskaitinį laikotarpį suma (+/-) ***</t>
  </si>
  <si>
    <t>21.</t>
  </si>
  <si>
    <t>Neatlygintinai gauto turto iš kito subjekto sukauptos tikrosios vertės pokytis***</t>
  </si>
  <si>
    <t>20.</t>
  </si>
  <si>
    <t>Tikroji vertė ataskaitinio laikotarpio pradžioje***</t>
  </si>
  <si>
    <t>19.</t>
  </si>
  <si>
    <r>
      <t>Nuvertėjimo suma ataskaitinio laikotarpio pabaigoje (12+13+14</t>
    </r>
    <r>
      <rPr>
        <b/>
        <strike/>
        <sz val="10"/>
        <rFont val="Times New Roman"/>
        <family val="1"/>
        <charset val="186"/>
      </rPr>
      <t xml:space="preserve"> </t>
    </r>
    <r>
      <rPr>
        <b/>
        <sz val="10"/>
        <rFont val="Times New Roman"/>
        <family val="1"/>
        <charset val="186"/>
      </rPr>
      <t xml:space="preserve">-15-16+/-17)      </t>
    </r>
  </si>
  <si>
    <t>18.</t>
  </si>
  <si>
    <t>17.</t>
  </si>
  <si>
    <t>nurašyto</t>
  </si>
  <si>
    <t>16.3.</t>
  </si>
  <si>
    <t>perduoto</t>
  </si>
  <si>
    <t>16.2.</t>
  </si>
  <si>
    <t>parduoto</t>
  </si>
  <si>
    <t>16.1.</t>
  </si>
  <si>
    <t>Sukaupta parduoto, perduoto ir nurašyto turto nuvertėjimo suma (16.1+16.2+16.3)</t>
  </si>
  <si>
    <t>16.</t>
  </si>
  <si>
    <t>Panaikinta nuvertėjimo suma per ataskaitinį laikotarpį</t>
  </si>
  <si>
    <t>15.</t>
  </si>
  <si>
    <t xml:space="preserve">Apskaičiuota nuvertėjimo suma per ataskaitinį laikotarpį </t>
  </si>
  <si>
    <t>Neatlygintinai gauto turto sukaupta nuvertėjimo suma**</t>
  </si>
  <si>
    <t>Nuvertėjimo suma ataskaitinio laikotarpio pradžioje</t>
  </si>
  <si>
    <r>
      <t xml:space="preserve">Sukaupta nusidėvėjimo suma ataskaitinio laikotarpio pabaigoje (6+7+8-9+/-10)      </t>
    </r>
    <r>
      <rPr>
        <b/>
        <sz val="10"/>
        <color indexed="10"/>
        <rFont val="Times New Roman"/>
        <family val="1"/>
        <charset val="186"/>
      </rPr>
      <t>2022-06-30</t>
    </r>
  </si>
  <si>
    <t>9.3.</t>
  </si>
  <si>
    <t>9.2.</t>
  </si>
  <si>
    <t>9.1.</t>
  </si>
  <si>
    <t>Sukaupta parduoto, perduoto ir nurašyto turto nusidėvėjimo suma (9.1+9.2+9.3)</t>
  </si>
  <si>
    <t>Apskaičiuota nusidėvėjimo suma per  ataskaitinį laikotarpį</t>
  </si>
  <si>
    <t>Neatlygintinai gauto turto sukaupta nusidėvėjimo suma**</t>
  </si>
  <si>
    <r>
      <t xml:space="preserve">Sukaupta nusidėvėjimo suma ataskaitinio laikotarpio pradžioje </t>
    </r>
    <r>
      <rPr>
        <b/>
        <sz val="9"/>
        <color indexed="10"/>
        <rFont val="Times New Roman"/>
        <family val="1"/>
        <charset val="186"/>
      </rPr>
      <t>2022-01-01</t>
    </r>
  </si>
  <si>
    <r>
      <t xml:space="preserve">Įsigijimo ar pasigaminimo savikaina ataskaitinio laikotarpio pabaigoje (1+2-3+/-4)   </t>
    </r>
    <r>
      <rPr>
        <b/>
        <sz val="10"/>
        <color indexed="10"/>
        <rFont val="Times New Roman"/>
        <family val="1"/>
        <charset val="186"/>
      </rPr>
      <t>2022-03-31</t>
    </r>
  </si>
  <si>
    <t>Parduoto, perduoto ir  nurašyto turto suma per ataskaitinį laikotarpį (3.1+3.2+3.3)</t>
  </si>
  <si>
    <t>neatlygintinai gauto turto įsigijimo savikaina</t>
  </si>
  <si>
    <t>pirkto turto įsigijimo savikaina</t>
  </si>
  <si>
    <t xml:space="preserve">       </t>
  </si>
  <si>
    <t>Įsigijimai per ataskaitinį laikotarpį (2.1+2.2)</t>
  </si>
  <si>
    <r>
      <t xml:space="preserve">Įsigijimo ar pasigaminimo savikaina ataskaitinio laikotarpio pradžioje </t>
    </r>
    <r>
      <rPr>
        <b/>
        <sz val="8"/>
        <color indexed="10"/>
        <rFont val="Times New Roman"/>
        <family val="1"/>
        <charset val="186"/>
      </rPr>
      <t>2022-01-01</t>
    </r>
  </si>
  <si>
    <t>Kitas ilgalaikis materialusis turtas</t>
  </si>
  <si>
    <t>Kitos vertybės</t>
  </si>
  <si>
    <t>Kiti pastatai</t>
  </si>
  <si>
    <t>Gyvena-mieji</t>
  </si>
  <si>
    <t>Išanksti-niai apmo-kėjimai</t>
  </si>
  <si>
    <t>Nebaigta statyba</t>
  </si>
  <si>
    <t>Kilnoja-mosios kultūros vertybės</t>
  </si>
  <si>
    <t>Trans-porto priemonės</t>
  </si>
  <si>
    <t>Nekilno-jamosios kultūros vertybės</t>
  </si>
  <si>
    <t>Infrastru-ktūros ir kiti statiniai</t>
  </si>
  <si>
    <t xml:space="preserve">Eil. Nr. </t>
  </si>
  <si>
    <r>
      <t xml:space="preserve">ILGALAIKIO MATERIALIOJO TURTO BALANSINĖS VERTĖS PASIKEITIMAS PER ATASKAITINĮ LAIKOTARPĮ*   </t>
    </r>
    <r>
      <rPr>
        <b/>
        <sz val="12"/>
        <color indexed="10"/>
        <rFont val="Times New Roman"/>
        <family val="1"/>
        <charset val="186"/>
      </rPr>
      <t>2022-06-30</t>
    </r>
  </si>
  <si>
    <t>(Informacijos apie ilgalaikio materialiojo turto balansinės vertės pasikeitimą per ataskaitinį laikotarpį pateikimo žemesniojo ir aukštesniojo lygių aiškinamajame rašte forma)</t>
  </si>
  <si>
    <t>1 priedas</t>
  </si>
  <si>
    <t>12-ojo VSAFAS „Ilgalaikis materialusis turtas“</t>
  </si>
  <si>
    <t>**– Kito subjekto sukaupta turto amortizacijos arba nuvertėjimo suma iki perdavimo.</t>
  </si>
  <si>
    <r>
      <t xml:space="preserve"> * – </t>
    </r>
    <r>
      <rPr>
        <sz val="10"/>
        <rFont val="Times New Roman"/>
        <family val="1"/>
        <charset val="186"/>
      </rPr>
      <t>Pažymėti ataskaitos laukai nepildomi.</t>
    </r>
  </si>
  <si>
    <t>Nematerialiojo turto likutinė vertė  ataskaitinio laikotarpio pradžioje (1-6-12)</t>
  </si>
  <si>
    <t>Nematerialiojo turto likutinė vertė ataskaitinio laikotarpio pabaigoje (5-11-18)</t>
  </si>
  <si>
    <t>Nuvertėjimo suma ataskaitinio laikotarpio pabaigoje (12+13+14-15-16+/-17)</t>
  </si>
  <si>
    <t>Sukaupta parduoto, perduoto ir nurašyto turto nuvertėjimo suma</t>
  </si>
  <si>
    <t>Apskaičiuota nuvertėjimo suma per ataskaitinį laikotarpį</t>
  </si>
  <si>
    <t>Sukaupta amortizacijos suma ataskaitinio laikotarpio pabaigoje (6+7+8-9+/-10)</t>
  </si>
  <si>
    <t>Sukaupta  parduoto,  perduoto ir nurašyto turto amortizacijos suma</t>
  </si>
  <si>
    <t xml:space="preserve"> Apskaičiuota amortizacijos suma per ataskaitinį laikotarpį</t>
  </si>
  <si>
    <t>Neatlygintinai gauto turto sukaupta amortizacijos suma**</t>
  </si>
  <si>
    <t>Sukaupta amortizacijos suma ataskaitinio laikotarpio pradžioje</t>
  </si>
  <si>
    <t>Įsigijimo ar pasigaminimo savikaina ataskaitinio laikotarpio pabaigoje (1+2-3+/-4)</t>
  </si>
  <si>
    <t>Parduoto, perduoto ir  nurašyto turto suma per ataskaitinį laikotarpį</t>
  </si>
  <si>
    <t>Įsigijimai per ataskaitinį laikotarpį</t>
  </si>
  <si>
    <r>
      <t xml:space="preserve">Įsigijimo ar pasigaminimo savikaina ataskaitinio laikotarpio pradžioje </t>
    </r>
    <r>
      <rPr>
        <b/>
        <sz val="7"/>
        <color indexed="10"/>
        <rFont val="Times New Roman"/>
        <family val="1"/>
        <charset val="186"/>
      </rPr>
      <t>2022-01-01</t>
    </r>
  </si>
  <si>
    <t>išankstiniai apmokėjimai</t>
  </si>
  <si>
    <t>nebaigti projektai</t>
  </si>
  <si>
    <t>kitas nematerialusis turtas</t>
  </si>
  <si>
    <t>literatūros, mokslo ir meno kūriniai</t>
  </si>
  <si>
    <r>
      <t>patentai ir kitos licencijos (išskyrus nurodytus 4 stulpelyje</t>
    </r>
    <r>
      <rPr>
        <b/>
        <sz val="10"/>
        <rFont val="Times New Roman"/>
        <family val="1"/>
        <charset val="186"/>
      </rPr>
      <t>)</t>
    </r>
  </si>
  <si>
    <t>Nebaigti projektai ir išankstiniai apmokėjimai</t>
  </si>
  <si>
    <r>
      <t xml:space="preserve">NEMATERIALIOJO TURTO BALANSINĖS VERTĖS PASIKEITIMAS PER ATASKAITINĮ LAIKOTARPĮ*  </t>
    </r>
    <r>
      <rPr>
        <b/>
        <sz val="11"/>
        <color indexed="10"/>
        <rFont val="Times New Roman"/>
        <family val="1"/>
      </rPr>
      <t>2022-06-30</t>
    </r>
  </si>
  <si>
    <t>(Informacijos apie nematerialiojo turto balansinės vertės pasikeitimą per ataskaitinį laikotarpį pateikimo aukštesniojo ir žemesniojo lygių finansinių ataskaitų aiškinamajame rašte forma)</t>
  </si>
  <si>
    <t>13-ojo VSAFAS „Nematerialusis turtas“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</si>
</sst>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7">
    <font>
      <sz val="10"/>
      <name val="Arial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family val="2"/>
      <charset val="186"/>
    </font>
    <font>
      <b/>
      <sz val="10"/>
      <name val="Arial"/>
      <family val="2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b/>
      <sz val="10"/>
      <color indexed="1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sz val="8"/>
      <name val="Times New Roman"/>
      <family val="1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TimesNewRoman,Bold"/>
    </font>
    <font>
      <b/>
      <sz val="11"/>
      <name val="TimesNewRoman,Bold"/>
    </font>
    <font>
      <i/>
      <sz val="11"/>
      <name val="TimesNewRoman,Bold"/>
    </font>
    <font>
      <b/>
      <sz val="12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8"/>
      <name val="TimesNewRoman,Bold"/>
    </font>
    <font>
      <sz val="10"/>
      <name val="Arial"/>
      <family val="2"/>
      <charset val="186"/>
    </font>
    <font>
      <b/>
      <sz val="11"/>
      <name val="Times New Roman"/>
      <family val="1"/>
      <charset val="186"/>
    </font>
    <font>
      <b/>
      <sz val="11"/>
      <color indexed="10"/>
      <name val="Times New Roman"/>
      <family val="1"/>
      <charset val="186"/>
    </font>
    <font>
      <b/>
      <sz val="11"/>
      <name val="TimesNewRoman,Bold"/>
      <charset val="186"/>
    </font>
    <font>
      <b/>
      <strike/>
      <sz val="11"/>
      <name val="Times New Roman"/>
      <family val="1"/>
      <charset val="186"/>
    </font>
    <font>
      <sz val="8"/>
      <name val="Arial"/>
      <family val="2"/>
      <charset val="186"/>
    </font>
    <font>
      <sz val="8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Arial"/>
      <family val="2"/>
      <charset val="186"/>
    </font>
    <font>
      <b/>
      <sz val="12"/>
      <name val="Arial"/>
      <family val="2"/>
      <charset val="186"/>
    </font>
    <font>
      <sz val="11"/>
      <color indexed="10"/>
      <name val="Times New Roman"/>
      <family val="1"/>
      <charset val="186"/>
    </font>
    <font>
      <sz val="14"/>
      <color indexed="10"/>
      <name val="Times New Roman"/>
      <family val="1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name val="Times New Roman"/>
      <family val="1"/>
    </font>
    <font>
      <sz val="12"/>
      <name val="Times New Roman"/>
      <family val="1"/>
    </font>
    <font>
      <sz val="10"/>
      <name val="Arial"/>
      <family val="2"/>
      <charset val="186"/>
    </font>
    <font>
      <b/>
      <u/>
      <sz val="12"/>
      <name val="TimesNewRoman,Bold"/>
      <charset val="186"/>
    </font>
    <font>
      <b/>
      <sz val="8"/>
      <color indexed="10"/>
      <name val="Times New Roman"/>
      <family val="1"/>
      <charset val="186"/>
    </font>
    <font>
      <sz val="11"/>
      <name val="Times New Roman"/>
      <family val="1"/>
    </font>
    <font>
      <b/>
      <sz val="9"/>
      <name val="Arial"/>
      <family val="2"/>
      <charset val="186"/>
    </font>
    <font>
      <sz val="11"/>
      <name val="Calibri"/>
      <family val="2"/>
      <charset val="186"/>
    </font>
    <font>
      <strike/>
      <sz val="12"/>
      <name val="Times New Roman"/>
      <family val="1"/>
      <charset val="186"/>
    </font>
    <font>
      <b/>
      <strike/>
      <sz val="12"/>
      <name val="Times New Roman"/>
      <family val="1"/>
      <charset val="186"/>
    </font>
    <font>
      <b/>
      <sz val="12"/>
      <color indexed="10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9"/>
      <color indexed="10"/>
      <name val="Times New Roman"/>
      <family val="1"/>
      <charset val="186"/>
    </font>
    <font>
      <sz val="9"/>
      <name val="Times New (W1)"/>
      <family val="1"/>
    </font>
    <font>
      <sz val="9"/>
      <name val="Times New (W1)"/>
      <charset val="186"/>
    </font>
    <font>
      <b/>
      <sz val="9"/>
      <name val="Times New Roman"/>
      <family val="1"/>
    </font>
    <font>
      <b/>
      <sz val="10"/>
      <name val="Times New Roman"/>
      <family val="1"/>
    </font>
    <font>
      <b/>
      <strike/>
      <sz val="10"/>
      <name val="Times New Roman"/>
      <family val="1"/>
      <charset val="186"/>
    </font>
    <font>
      <b/>
      <sz val="7"/>
      <color indexed="10"/>
      <name val="Times New Roman"/>
      <family val="1"/>
      <charset val="186"/>
    </font>
    <font>
      <b/>
      <sz val="11"/>
      <color indexed="1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22" fillId="0" borderId="0"/>
    <xf numFmtId="0" fontId="22" fillId="0" borderId="0"/>
  </cellStyleXfs>
  <cellXfs count="590">
    <xf numFmtId="0" fontId="0" fillId="0" borderId="0" xfId="0"/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3" fillId="2" borderId="1" xfId="0" applyFont="1" applyFill="1" applyBorder="1" applyAlignment="1" applyProtection="1">
      <alignment horizontal="center" vertical="center" wrapText="1"/>
      <protection locked="0"/>
    </xf>
    <xf numFmtId="0" fontId="23" fillId="2" borderId="1" xfId="0" applyFont="1" applyFill="1" applyBorder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vertical="center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right" vertical="center"/>
      <protection locked="0"/>
    </xf>
    <xf numFmtId="0" fontId="2" fillId="3" borderId="0" xfId="0" applyFont="1" applyFill="1" applyAlignment="1" applyProtection="1">
      <alignment vertical="center"/>
      <protection locked="0"/>
    </xf>
    <xf numFmtId="0" fontId="2" fillId="3" borderId="0" xfId="0" applyFont="1" applyFill="1" applyAlignment="1" applyProtection="1">
      <alignment vertical="center" wrapText="1"/>
      <protection locked="0"/>
    </xf>
    <xf numFmtId="0" fontId="3" fillId="3" borderId="0" xfId="0" applyFont="1" applyFill="1" applyAlignment="1" applyProtection="1">
      <alignment vertical="center"/>
      <protection locked="0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 applyProtection="1">
      <alignment horizontal="left" vertical="center" wrapText="1"/>
      <protection locked="0"/>
    </xf>
    <xf numFmtId="0" fontId="2" fillId="4" borderId="3" xfId="0" applyFont="1" applyFill="1" applyBorder="1" applyAlignment="1" applyProtection="1">
      <alignment horizontal="left" vertical="center" wrapText="1"/>
      <protection locked="0"/>
    </xf>
    <xf numFmtId="0" fontId="2" fillId="5" borderId="2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left" vertical="center"/>
      <protection locked="0"/>
    </xf>
    <xf numFmtId="0" fontId="8" fillId="5" borderId="5" xfId="0" applyFont="1" applyFill="1" applyBorder="1" applyAlignment="1" applyProtection="1">
      <alignment horizontal="left" vertical="center"/>
      <protection locked="0"/>
    </xf>
    <xf numFmtId="0" fontId="8" fillId="5" borderId="5" xfId="0" applyFont="1" applyFill="1" applyBorder="1" applyAlignment="1" applyProtection="1">
      <alignment horizontal="left" vertical="center" wrapText="1"/>
      <protection locked="0"/>
    </xf>
    <xf numFmtId="0" fontId="2" fillId="5" borderId="3" xfId="0" applyFont="1" applyFill="1" applyBorder="1" applyAlignment="1" applyProtection="1">
      <alignment horizontal="left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2" fillId="3" borderId="6" xfId="0" applyFont="1" applyFill="1" applyBorder="1" applyAlignment="1" applyProtection="1">
      <alignment horizontal="left" vertical="center"/>
      <protection locked="0"/>
    </xf>
    <xf numFmtId="0" fontId="2" fillId="3" borderId="6" xfId="0" applyFont="1" applyFill="1" applyBorder="1" applyAlignment="1" applyProtection="1">
      <alignment horizontal="left" vertical="center" wrapText="1"/>
      <protection locked="0"/>
    </xf>
    <xf numFmtId="16" fontId="2" fillId="3" borderId="7" xfId="0" applyNumberFormat="1" applyFont="1" applyFill="1" applyBorder="1" applyAlignment="1" applyProtection="1">
      <alignment horizontal="left" vertical="center" wrapText="1"/>
      <protection locked="0"/>
    </xf>
    <xf numFmtId="0" fontId="2" fillId="3" borderId="7" xfId="0" applyFont="1" applyFill="1" applyBorder="1" applyAlignment="1" applyProtection="1">
      <alignment horizontal="left" vertical="center" wrapText="1"/>
      <protection locked="0"/>
    </xf>
    <xf numFmtId="16" fontId="2" fillId="3" borderId="2" xfId="0" applyNumberFormat="1" applyFont="1" applyFill="1" applyBorder="1" applyAlignment="1" applyProtection="1">
      <alignment horizontal="left" vertical="center" wrapText="1"/>
      <protection locked="0"/>
    </xf>
    <xf numFmtId="0" fontId="2" fillId="3" borderId="2" xfId="0" applyFont="1" applyFill="1" applyBorder="1" applyAlignment="1" applyProtection="1">
      <alignment horizontal="left" vertical="center" wrapText="1"/>
      <protection locked="0"/>
    </xf>
    <xf numFmtId="49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left" vertical="center"/>
      <protection locked="0"/>
    </xf>
    <xf numFmtId="0" fontId="2" fillId="5" borderId="8" xfId="0" applyFont="1" applyFill="1" applyBorder="1" applyAlignment="1" applyProtection="1">
      <alignment horizontal="center" vertical="center" wrapText="1"/>
      <protection locked="0"/>
    </xf>
    <xf numFmtId="0" fontId="2" fillId="5" borderId="9" xfId="0" applyFont="1" applyFill="1" applyBorder="1" applyAlignment="1" applyProtection="1">
      <alignment horizontal="left" vertical="center"/>
      <protection locked="0"/>
    </xf>
    <xf numFmtId="0" fontId="2" fillId="5" borderId="10" xfId="0" applyFont="1" applyFill="1" applyBorder="1" applyAlignment="1" applyProtection="1">
      <alignment horizontal="left" vertical="center"/>
      <protection locked="0"/>
    </xf>
    <xf numFmtId="0" fontId="2" fillId="5" borderId="10" xfId="0" applyFont="1" applyFill="1" applyBorder="1" applyAlignment="1" applyProtection="1">
      <alignment horizontal="left" vertical="center" wrapText="1"/>
      <protection locked="0"/>
    </xf>
    <xf numFmtId="0" fontId="2" fillId="5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left" vertical="center"/>
      <protection locked="0"/>
    </xf>
    <xf numFmtId="16" fontId="2" fillId="3" borderId="2" xfId="0" quotePrefix="1" applyNumberFormat="1" applyFont="1" applyFill="1" applyBorder="1" applyAlignment="1" applyProtection="1">
      <alignment horizontal="left" vertical="center" wrapText="1"/>
      <protection locked="0"/>
    </xf>
    <xf numFmtId="0" fontId="3" fillId="3" borderId="2" xfId="0" applyFont="1" applyFill="1" applyBorder="1" applyAlignment="1" applyProtection="1">
      <alignment horizontal="left" vertical="center"/>
      <protection locked="0"/>
    </xf>
    <xf numFmtId="0" fontId="3" fillId="3" borderId="3" xfId="0" applyFont="1" applyFill="1" applyBorder="1" applyAlignment="1" applyProtection="1">
      <alignment horizontal="left" vertical="center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2" fillId="4" borderId="2" xfId="0" applyFont="1" applyFill="1" applyBorder="1" applyAlignment="1" applyProtection="1">
      <alignment horizontal="left" vertical="center" wrapText="1"/>
      <protection locked="0"/>
    </xf>
    <xf numFmtId="0" fontId="2" fillId="5" borderId="5" xfId="0" applyFont="1" applyFill="1" applyBorder="1" applyAlignment="1" applyProtection="1">
      <alignment horizontal="left" vertical="center"/>
      <protection locked="0"/>
    </xf>
    <xf numFmtId="0" fontId="2" fillId="5" borderId="5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16" fontId="2" fillId="0" borderId="2" xfId="0" applyNumberFormat="1" applyFont="1" applyBorder="1" applyAlignment="1" applyProtection="1">
      <alignment horizontal="left" vertical="center"/>
      <protection locked="0"/>
    </xf>
    <xf numFmtId="0" fontId="2" fillId="3" borderId="2" xfId="0" quotePrefix="1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6" borderId="2" xfId="0" applyFont="1" applyFill="1" applyBorder="1" applyAlignment="1" applyProtection="1">
      <alignment horizontal="center" vertical="center" wrapText="1"/>
      <protection locked="0"/>
    </xf>
    <xf numFmtId="0" fontId="2" fillId="6" borderId="9" xfId="0" applyFont="1" applyFill="1" applyBorder="1" applyAlignment="1" applyProtection="1">
      <alignment horizontal="left" vertical="center"/>
      <protection locked="0"/>
    </xf>
    <xf numFmtId="0" fontId="2" fillId="6" borderId="10" xfId="0" applyFont="1" applyFill="1" applyBorder="1" applyAlignment="1" applyProtection="1">
      <alignment horizontal="left" vertical="center"/>
      <protection locked="0"/>
    </xf>
    <xf numFmtId="0" fontId="2" fillId="6" borderId="10" xfId="0" applyFont="1" applyFill="1" applyBorder="1" applyAlignment="1" applyProtection="1">
      <alignment horizontal="left" vertical="center" wrapText="1"/>
      <protection locked="0"/>
    </xf>
    <xf numFmtId="0" fontId="2" fillId="6" borderId="2" xfId="0" applyFont="1" applyFill="1" applyBorder="1" applyAlignment="1" applyProtection="1">
      <alignment horizontal="left" vertical="center" wrapText="1"/>
      <protection locked="0"/>
    </xf>
    <xf numFmtId="0" fontId="3" fillId="4" borderId="2" xfId="0" applyFont="1" applyFill="1" applyBorder="1" applyAlignment="1" applyProtection="1">
      <alignment horizontal="left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left" vertical="center" wrapText="1"/>
      <protection locked="0"/>
    </xf>
    <xf numFmtId="0" fontId="8" fillId="3" borderId="3" xfId="0" applyFont="1" applyFill="1" applyBorder="1" applyAlignment="1" applyProtection="1">
      <alignment horizontal="left" vertical="center"/>
      <protection locked="0"/>
    </xf>
    <xf numFmtId="0" fontId="8" fillId="3" borderId="7" xfId="0" applyFont="1" applyFill="1" applyBorder="1" applyAlignment="1" applyProtection="1">
      <alignment horizontal="left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14" fillId="5" borderId="2" xfId="0" applyFont="1" applyFill="1" applyBorder="1" applyAlignment="1" applyProtection="1">
      <alignment vertical="center" wrapText="1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5" borderId="11" xfId="0" applyFont="1" applyFill="1" applyBorder="1" applyAlignment="1" applyProtection="1">
      <alignment horizontal="center" vertical="center" wrapText="1"/>
      <protection locked="0"/>
    </xf>
    <xf numFmtId="0" fontId="2" fillId="5" borderId="14" xfId="0" applyFont="1" applyFill="1" applyBorder="1" applyAlignment="1" applyProtection="1">
      <alignment horizontal="left" vertical="center"/>
      <protection locked="0"/>
    </xf>
    <xf numFmtId="0" fontId="2" fillId="5" borderId="0" xfId="0" applyFont="1" applyFill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 applyProtection="1">
      <alignment horizontal="left" vertical="center"/>
      <protection locked="0"/>
    </xf>
    <xf numFmtId="0" fontId="3" fillId="4" borderId="11" xfId="0" applyFont="1" applyFill="1" applyBorder="1" applyAlignment="1" applyProtection="1">
      <alignment horizontal="left" vertical="center"/>
      <protection locked="0"/>
    </xf>
    <xf numFmtId="0" fontId="3" fillId="4" borderId="11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left" vertical="center"/>
      <protection locked="0"/>
    </xf>
    <xf numFmtId="0" fontId="3" fillId="3" borderId="11" xfId="0" applyFont="1" applyFill="1" applyBorder="1" applyAlignment="1" applyProtection="1">
      <alignment horizontal="left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19" fillId="4" borderId="2" xfId="0" applyFont="1" applyFill="1" applyBorder="1" applyAlignment="1" applyProtection="1">
      <alignment vertical="center" wrapText="1"/>
      <protection locked="0"/>
    </xf>
    <xf numFmtId="0" fontId="19" fillId="4" borderId="2" xfId="0" applyFont="1" applyFill="1" applyBorder="1" applyAlignment="1" applyProtection="1">
      <alignment vertical="center"/>
      <protection locked="0"/>
    </xf>
    <xf numFmtId="0" fontId="14" fillId="5" borderId="2" xfId="0" applyFont="1" applyFill="1" applyBorder="1" applyAlignment="1" applyProtection="1">
      <alignment horizontal="left" vertical="center"/>
      <protection locked="0"/>
    </xf>
    <xf numFmtId="0" fontId="14" fillId="0" borderId="2" xfId="0" applyFont="1" applyBorder="1" applyAlignment="1" applyProtection="1">
      <alignment vertical="center" wrapText="1"/>
      <protection locked="0"/>
    </xf>
    <xf numFmtId="0" fontId="14" fillId="0" borderId="2" xfId="0" applyFont="1" applyBorder="1" applyAlignment="1" applyProtection="1">
      <alignment horizontal="left" vertical="center"/>
      <protection locked="0"/>
    </xf>
    <xf numFmtId="0" fontId="14" fillId="0" borderId="2" xfId="0" applyFont="1" applyBorder="1" applyAlignment="1" applyProtection="1">
      <alignment vertical="center"/>
      <protection locked="0"/>
    </xf>
    <xf numFmtId="0" fontId="19" fillId="4" borderId="2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left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4" borderId="2" xfId="0" applyFont="1" applyFill="1" applyBorder="1" applyAlignment="1" applyProtection="1">
      <alignment horizontal="center" vertical="center" wrapText="1"/>
      <protection locked="0"/>
    </xf>
    <xf numFmtId="0" fontId="15" fillId="4" borderId="2" xfId="0" applyFont="1" applyFill="1" applyBorder="1" applyAlignment="1" applyProtection="1">
      <alignment horizontal="left" vertical="center" wrapText="1"/>
      <protection locked="0"/>
    </xf>
    <xf numFmtId="0" fontId="15" fillId="0" borderId="16" xfId="0" applyFont="1" applyBorder="1" applyAlignment="1" applyProtection="1">
      <alignment vertical="center"/>
      <protection locked="0"/>
    </xf>
    <xf numFmtId="0" fontId="15" fillId="0" borderId="0" xfId="0" applyFont="1" applyAlignment="1">
      <alignment vertical="center"/>
    </xf>
    <xf numFmtId="3" fontId="23" fillId="0" borderId="0" xfId="0" applyNumberFormat="1" applyFont="1" applyAlignment="1" applyProtection="1">
      <alignment vertical="center"/>
      <protection locked="0"/>
    </xf>
    <xf numFmtId="2" fontId="23" fillId="2" borderId="1" xfId="0" applyNumberFormat="1" applyFont="1" applyFill="1" applyBorder="1" applyAlignment="1">
      <alignment horizontal="right" vertical="center" wrapText="1"/>
    </xf>
    <xf numFmtId="2" fontId="15" fillId="0" borderId="1" xfId="0" applyNumberFormat="1" applyFont="1" applyBorder="1" applyAlignment="1" applyProtection="1">
      <alignment horizontal="right" vertical="center" wrapText="1"/>
      <protection locked="0"/>
    </xf>
    <xf numFmtId="2" fontId="23" fillId="4" borderId="1" xfId="0" applyNumberFormat="1" applyFont="1" applyFill="1" applyBorder="1" applyAlignment="1">
      <alignment horizontal="right" vertical="center" wrapText="1"/>
    </xf>
    <xf numFmtId="0" fontId="29" fillId="0" borderId="0" xfId="0" applyFont="1" applyAlignment="1" applyProtection="1">
      <alignment vertical="center"/>
      <protection locked="0"/>
    </xf>
    <xf numFmtId="0" fontId="33" fillId="0" borderId="0" xfId="0" applyFont="1" applyAlignment="1" applyProtection="1">
      <alignment vertical="center"/>
      <protection locked="0"/>
    </xf>
    <xf numFmtId="0" fontId="34" fillId="0" borderId="0" xfId="0" applyFont="1" applyAlignment="1" applyProtection="1">
      <alignment vertical="center"/>
      <protection locked="0"/>
    </xf>
    <xf numFmtId="2" fontId="2" fillId="3" borderId="0" xfId="0" applyNumberFormat="1" applyFont="1" applyFill="1" applyAlignment="1" applyProtection="1">
      <alignment horizontal="center" vertical="center" wrapText="1"/>
      <protection locked="0"/>
    </xf>
    <xf numFmtId="2" fontId="3" fillId="0" borderId="0" xfId="0" applyNumberFormat="1" applyFont="1" applyAlignment="1" applyProtection="1">
      <alignment vertical="center"/>
      <protection locked="0"/>
    </xf>
    <xf numFmtId="2" fontId="14" fillId="0" borderId="0" xfId="0" applyNumberFormat="1" applyFont="1" applyAlignment="1" applyProtection="1">
      <alignment vertical="center"/>
      <protection locked="0"/>
    </xf>
    <xf numFmtId="2" fontId="29" fillId="0" borderId="0" xfId="0" applyNumberFormat="1" applyFont="1" applyAlignment="1" applyProtection="1">
      <alignment vertical="center"/>
      <protection locked="0"/>
    </xf>
    <xf numFmtId="2" fontId="19" fillId="4" borderId="2" xfId="0" applyNumberFormat="1" applyFont="1" applyFill="1" applyBorder="1" applyAlignment="1">
      <alignment vertical="center"/>
    </xf>
    <xf numFmtId="2" fontId="19" fillId="5" borderId="2" xfId="0" applyNumberFormat="1" applyFont="1" applyFill="1" applyBorder="1" applyAlignment="1">
      <alignment vertical="center"/>
    </xf>
    <xf numFmtId="2" fontId="14" fillId="0" borderId="2" xfId="0" applyNumberFormat="1" applyFont="1" applyBorder="1" applyAlignment="1" applyProtection="1">
      <alignment vertical="center"/>
      <protection locked="0"/>
    </xf>
    <xf numFmtId="2" fontId="0" fillId="0" borderId="0" xfId="0" applyNumberFormat="1" applyAlignment="1" applyProtection="1">
      <alignment vertical="center"/>
      <protection locked="0"/>
    </xf>
    <xf numFmtId="2" fontId="2" fillId="3" borderId="0" xfId="0" applyNumberFormat="1" applyFont="1" applyFill="1" applyAlignment="1" applyProtection="1">
      <alignment vertical="center"/>
      <protection locked="0"/>
    </xf>
    <xf numFmtId="2" fontId="6" fillId="3" borderId="0" xfId="0" applyNumberFormat="1" applyFont="1" applyFill="1" applyAlignment="1" applyProtection="1">
      <alignment vertical="center" wrapText="1"/>
      <protection locked="0"/>
    </xf>
    <xf numFmtId="2" fontId="2" fillId="3" borderId="2" xfId="0" applyNumberFormat="1" applyFont="1" applyFill="1" applyBorder="1" applyAlignment="1" applyProtection="1">
      <alignment vertical="center" wrapText="1"/>
      <protection locked="0"/>
    </xf>
    <xf numFmtId="2" fontId="2" fillId="0" borderId="2" xfId="0" applyNumberFormat="1" applyFont="1" applyBorder="1" applyAlignment="1" applyProtection="1">
      <alignment vertical="center"/>
      <protection locked="0"/>
    </xf>
    <xf numFmtId="2" fontId="2" fillId="5" borderId="2" xfId="0" applyNumberFormat="1" applyFont="1" applyFill="1" applyBorder="1" applyAlignment="1" applyProtection="1">
      <alignment vertical="center" wrapText="1"/>
      <protection locked="0"/>
    </xf>
    <xf numFmtId="2" fontId="2" fillId="3" borderId="0" xfId="0" applyNumberFormat="1" applyFont="1" applyFill="1" applyAlignment="1" applyProtection="1">
      <alignment vertical="center" wrapText="1"/>
      <protection locked="0"/>
    </xf>
    <xf numFmtId="2" fontId="23" fillId="4" borderId="2" xfId="0" applyNumberFormat="1" applyFont="1" applyFill="1" applyBorder="1" applyAlignment="1">
      <alignment horizontal="center" vertical="center" wrapText="1"/>
    </xf>
    <xf numFmtId="2" fontId="15" fillId="0" borderId="2" xfId="0" applyNumberFormat="1" applyFont="1" applyBorder="1" applyAlignment="1" applyProtection="1">
      <alignment horizontal="center" vertical="center" wrapText="1"/>
      <protection locked="0"/>
    </xf>
    <xf numFmtId="2" fontId="23" fillId="2" borderId="17" xfId="0" applyNumberFormat="1" applyFont="1" applyFill="1" applyBorder="1" applyAlignment="1">
      <alignment horizontal="right" vertical="center" wrapText="1"/>
    </xf>
    <xf numFmtId="2" fontId="23" fillId="2" borderId="18" xfId="0" applyNumberFormat="1" applyFont="1" applyFill="1" applyBorder="1" applyAlignment="1">
      <alignment horizontal="right" vertical="center" wrapText="1"/>
    </xf>
    <xf numFmtId="2" fontId="15" fillId="0" borderId="19" xfId="0" applyNumberFormat="1" applyFont="1" applyBorder="1" applyAlignment="1" applyProtection="1">
      <alignment horizontal="right" vertical="center" wrapText="1"/>
      <protection locked="0"/>
    </xf>
    <xf numFmtId="2" fontId="23" fillId="2" borderId="2" xfId="0" applyNumberFormat="1" applyFont="1" applyFill="1" applyBorder="1" applyAlignment="1">
      <alignment horizontal="right" vertical="center" wrapText="1"/>
    </xf>
    <xf numFmtId="0" fontId="2" fillId="3" borderId="2" xfId="0" quotePrefix="1" applyFont="1" applyFill="1" applyBorder="1" applyAlignment="1" applyProtection="1">
      <alignment horizontal="center" vertical="center" wrapText="1"/>
      <protection locked="0"/>
    </xf>
    <xf numFmtId="16" fontId="2" fillId="3" borderId="2" xfId="0" quotePrefix="1" applyNumberFormat="1" applyFont="1" applyFill="1" applyBorder="1" applyAlignment="1" applyProtection="1">
      <alignment horizontal="center" vertical="center" wrapText="1"/>
      <protection locked="0"/>
    </xf>
    <xf numFmtId="0" fontId="2" fillId="3" borderId="6" xfId="0" quotePrefix="1" applyFont="1" applyFill="1" applyBorder="1" applyAlignment="1" applyProtection="1">
      <alignment horizontal="center" vertical="center" wrapText="1"/>
      <protection locked="0"/>
    </xf>
    <xf numFmtId="16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16" fontId="2" fillId="4" borderId="2" xfId="0" quotePrefix="1" applyNumberFormat="1" applyFont="1" applyFill="1" applyBorder="1" applyAlignment="1" applyProtection="1">
      <alignment horizontal="center" vertical="center" wrapText="1"/>
      <protection locked="0"/>
    </xf>
    <xf numFmtId="0" fontId="14" fillId="5" borderId="2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9" fillId="4" borderId="2" xfId="0" applyFont="1" applyFill="1" applyBorder="1" applyAlignment="1" applyProtection="1">
      <alignment horizontal="center" vertical="center"/>
      <protection locked="0"/>
    </xf>
    <xf numFmtId="0" fontId="32" fillId="4" borderId="2" xfId="0" applyFont="1" applyFill="1" applyBorder="1" applyAlignment="1" applyProtection="1">
      <alignment horizontal="center" vertical="center"/>
      <protection locked="0"/>
    </xf>
    <xf numFmtId="0" fontId="31" fillId="0" borderId="2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35" fillId="0" borderId="2" xfId="0" applyFont="1" applyBorder="1" applyAlignment="1" applyProtection="1">
      <alignment horizontal="center" vertical="center"/>
      <protection locked="0"/>
    </xf>
    <xf numFmtId="2" fontId="35" fillId="0" borderId="2" xfId="0" applyNumberFormat="1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6" fillId="0" borderId="2" xfId="0" applyFont="1" applyBorder="1" applyAlignment="1" applyProtection="1">
      <alignment horizontal="center" vertical="center"/>
      <protection locked="0"/>
    </xf>
    <xf numFmtId="2" fontId="3" fillId="0" borderId="2" xfId="0" applyNumberFormat="1" applyFont="1" applyBorder="1" applyAlignment="1" applyProtection="1">
      <alignment vertical="center"/>
      <protection locked="0"/>
    </xf>
    <xf numFmtId="49" fontId="3" fillId="0" borderId="3" xfId="0" applyNumberFormat="1" applyFont="1" applyBorder="1" applyAlignment="1" applyProtection="1">
      <alignment horizontal="center" vertical="center" wrapText="1"/>
      <protection locked="0"/>
    </xf>
    <xf numFmtId="2" fontId="14" fillId="0" borderId="2" xfId="0" applyNumberFormat="1" applyFont="1" applyBorder="1" applyAlignment="1" applyProtection="1">
      <alignment horizontal="right" vertical="center"/>
      <protection locked="0"/>
    </xf>
    <xf numFmtId="2" fontId="38" fillId="0" borderId="2" xfId="0" applyNumberFormat="1" applyFont="1" applyBorder="1" applyAlignment="1" applyProtection="1">
      <alignment vertical="center"/>
      <protection locked="0"/>
    </xf>
    <xf numFmtId="2" fontId="3" fillId="4" borderId="2" xfId="0" applyNumberFormat="1" applyFont="1" applyFill="1" applyBorder="1" applyAlignment="1">
      <alignment vertical="center" wrapText="1"/>
    </xf>
    <xf numFmtId="2" fontId="3" fillId="5" borderId="2" xfId="0" applyNumberFormat="1" applyFont="1" applyFill="1" applyBorder="1" applyAlignment="1">
      <alignment vertical="center" wrapText="1"/>
    </xf>
    <xf numFmtId="2" fontId="3" fillId="6" borderId="2" xfId="0" applyNumberFormat="1" applyFont="1" applyFill="1" applyBorder="1" applyAlignment="1">
      <alignment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2" fontId="3" fillId="0" borderId="0" xfId="0" applyNumberFormat="1" applyFont="1" applyAlignment="1">
      <alignment vertical="center" wrapText="1"/>
    </xf>
    <xf numFmtId="0" fontId="3" fillId="0" borderId="2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39" fillId="0" borderId="0" xfId="0" applyFont="1" applyAlignment="1" applyProtection="1">
      <alignment vertical="center"/>
      <protection locked="0"/>
    </xf>
    <xf numFmtId="2" fontId="2" fillId="0" borderId="2" xfId="0" applyNumberFormat="1" applyFont="1" applyBorder="1" applyAlignment="1" applyProtection="1">
      <alignment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2" fontId="23" fillId="0" borderId="0" xfId="0" applyNumberFormat="1" applyFont="1" applyAlignment="1">
      <alignment horizontal="right" vertical="center" wrapText="1"/>
    </xf>
    <xf numFmtId="2" fontId="15" fillId="0" borderId="0" xfId="0" applyNumberFormat="1" applyFont="1" applyAlignment="1" applyProtection="1">
      <alignment horizontal="right" vertical="center" wrapText="1"/>
      <protection locked="0"/>
    </xf>
    <xf numFmtId="0" fontId="2" fillId="0" borderId="2" xfId="0" quotePrefix="1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2" fontId="2" fillId="0" borderId="8" xfId="0" applyNumberFormat="1" applyFont="1" applyBorder="1" applyAlignment="1" applyProtection="1">
      <alignment vertical="center" wrapText="1"/>
      <protection locked="0"/>
    </xf>
    <xf numFmtId="2" fontId="37" fillId="0" borderId="2" xfId="0" applyNumberFormat="1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16" fontId="2" fillId="0" borderId="2" xfId="0" applyNumberFormat="1" applyFont="1" applyBorder="1" applyAlignment="1" applyProtection="1">
      <alignment horizontal="center" vertical="center" wrapText="1"/>
      <protection locked="0"/>
    </xf>
    <xf numFmtId="2" fontId="2" fillId="0" borderId="0" xfId="0" applyNumberFormat="1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2" fontId="23" fillId="0" borderId="0" xfId="0" applyNumberFormat="1" applyFont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2" fontId="24" fillId="0" borderId="0" xfId="0" applyNumberFormat="1" applyFont="1" applyAlignment="1">
      <alignment horizontal="center" vertical="center" wrapText="1"/>
    </xf>
    <xf numFmtId="2" fontId="15" fillId="0" borderId="0" xfId="0" applyNumberFormat="1" applyFont="1" applyAlignment="1" applyProtection="1">
      <alignment horizontal="center" vertical="center" wrapText="1"/>
      <protection locked="0"/>
    </xf>
    <xf numFmtId="2" fontId="23" fillId="0" borderId="0" xfId="0" applyNumberFormat="1" applyFont="1" applyAlignment="1">
      <alignment horizontal="center" vertical="center" wrapText="1"/>
    </xf>
    <xf numFmtId="2" fontId="42" fillId="0" borderId="2" xfId="0" applyNumberFormat="1" applyFont="1" applyBorder="1" applyAlignment="1" applyProtection="1">
      <alignment horizontal="center" vertical="center" wrapText="1"/>
      <protection locked="0"/>
    </xf>
    <xf numFmtId="0" fontId="14" fillId="0" borderId="0" xfId="2" applyFont="1" applyAlignment="1">
      <alignment horizontal="left" vertical="center" wrapText="1"/>
    </xf>
    <xf numFmtId="0" fontId="2" fillId="0" borderId="0" xfId="2" applyFont="1" applyAlignment="1">
      <alignment horizontal="left" vertical="top" wrapText="1"/>
    </xf>
    <xf numFmtId="0" fontId="2" fillId="0" borderId="0" xfId="2" applyFont="1" applyAlignment="1">
      <alignment horizontal="center" vertical="top" wrapText="1"/>
    </xf>
    <xf numFmtId="0" fontId="2" fillId="0" borderId="0" xfId="2" applyFont="1" applyAlignment="1">
      <alignment horizontal="left" vertical="center" wrapText="1"/>
    </xf>
    <xf numFmtId="0" fontId="22" fillId="0" borderId="0" xfId="2" applyAlignment="1">
      <alignment vertical="center"/>
    </xf>
    <xf numFmtId="2" fontId="10" fillId="0" borderId="2" xfId="0" applyNumberFormat="1" applyFont="1" applyBorder="1" applyAlignment="1" applyProtection="1">
      <alignment horizontal="center" vertical="center" wrapText="1"/>
      <protection locked="0"/>
    </xf>
    <xf numFmtId="0" fontId="23" fillId="0" borderId="2" xfId="0" applyFont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2" fontId="3" fillId="4" borderId="2" xfId="0" applyNumberFormat="1" applyFont="1" applyFill="1" applyBorder="1" applyAlignment="1">
      <alignment vertical="center"/>
    </xf>
    <xf numFmtId="14" fontId="0" fillId="0" borderId="0" xfId="0" applyNumberFormat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2" fontId="6" fillId="0" borderId="0" xfId="0" applyNumberFormat="1" applyFont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2" fillId="7" borderId="2" xfId="0" applyFont="1" applyFill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3" fillId="0" borderId="18" xfId="0" applyFont="1" applyBorder="1" applyAlignment="1" applyProtection="1">
      <alignment horizontal="center" vertical="center" wrapText="1"/>
      <protection locked="0"/>
    </xf>
    <xf numFmtId="2" fontId="6" fillId="0" borderId="0" xfId="0" applyNumberFormat="1" applyFont="1"/>
    <xf numFmtId="2" fontId="0" fillId="0" borderId="0" xfId="0" applyNumberFormat="1"/>
    <xf numFmtId="0" fontId="6" fillId="0" borderId="0" xfId="0" applyFont="1"/>
    <xf numFmtId="1" fontId="2" fillId="0" borderId="0" xfId="0" applyNumberFormat="1" applyFont="1" applyAlignment="1" applyProtection="1">
      <alignment vertical="center" wrapText="1"/>
      <protection locked="0"/>
    </xf>
    <xf numFmtId="0" fontId="2" fillId="0" borderId="0" xfId="0" applyFont="1"/>
    <xf numFmtId="2" fontId="5" fillId="0" borderId="0" xfId="0" applyNumberFormat="1" applyFont="1"/>
    <xf numFmtId="0" fontId="43" fillId="0" borderId="0" xfId="0" applyFont="1" applyAlignment="1">
      <alignment horizontal="right"/>
    </xf>
    <xf numFmtId="0" fontId="22" fillId="0" borderId="0" xfId="0" applyFont="1" applyAlignment="1" applyProtection="1">
      <alignment horizontal="right" vertical="center"/>
      <protection locked="0"/>
    </xf>
    <xf numFmtId="0" fontId="1" fillId="0" borderId="0" xfId="0" applyFont="1"/>
    <xf numFmtId="2" fontId="2" fillId="0" borderId="0" xfId="0" applyNumberFormat="1" applyFont="1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2" fontId="23" fillId="0" borderId="2" xfId="0" applyNumberFormat="1" applyFont="1" applyBorder="1" applyAlignment="1" applyProtection="1">
      <alignment horizontal="center" vertical="center" wrapText="1"/>
      <protection locked="0"/>
    </xf>
    <xf numFmtId="2" fontId="3" fillId="0" borderId="2" xfId="0" applyNumberFormat="1" applyFont="1" applyBorder="1" applyAlignment="1" applyProtection="1">
      <alignment horizontal="center" vertical="center" wrapText="1"/>
      <protection locked="0"/>
    </xf>
    <xf numFmtId="49" fontId="2" fillId="0" borderId="20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2" fontId="19" fillId="0" borderId="0" xfId="0" applyNumberFormat="1" applyFont="1" applyAlignment="1">
      <alignment vertical="center"/>
    </xf>
    <xf numFmtId="0" fontId="6" fillId="0" borderId="0" xfId="0" applyFont="1" applyAlignment="1" applyProtection="1">
      <alignment horizontal="right"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2" fontId="3" fillId="7" borderId="2" xfId="0" applyNumberFormat="1" applyFont="1" applyFill="1" applyBorder="1" applyAlignment="1">
      <alignment vertical="center"/>
    </xf>
    <xf numFmtId="2" fontId="2" fillId="0" borderId="0" xfId="0" applyNumberFormat="1" applyFont="1"/>
    <xf numFmtId="2" fontId="3" fillId="0" borderId="0" xfId="0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2" fillId="0" borderId="0" xfId="0" applyFont="1"/>
    <xf numFmtId="2" fontId="1" fillId="0" borderId="0" xfId="0" applyNumberFormat="1" applyFont="1"/>
    <xf numFmtId="14" fontId="2" fillId="0" borderId="0" xfId="0" applyNumberFormat="1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43" fillId="0" borderId="0" xfId="0" applyFont="1" applyAlignment="1">
      <alignment horizontal="left"/>
    </xf>
    <xf numFmtId="2" fontId="2" fillId="7" borderId="2" xfId="0" applyNumberFormat="1" applyFont="1" applyFill="1" applyBorder="1" applyAlignment="1" applyProtection="1">
      <alignment vertical="center" wrapText="1"/>
      <protection locked="0"/>
    </xf>
    <xf numFmtId="2" fontId="2" fillId="0" borderId="0" xfId="0" applyNumberFormat="1" applyFont="1" applyAlignment="1">
      <alignment vertical="center" wrapText="1"/>
    </xf>
    <xf numFmtId="0" fontId="4" fillId="0" borderId="0" xfId="0" applyFont="1" applyAlignment="1">
      <alignment horizontal="left"/>
    </xf>
    <xf numFmtId="0" fontId="4" fillId="0" borderId="0" xfId="0" applyFont="1"/>
    <xf numFmtId="2" fontId="4" fillId="0" borderId="0" xfId="0" applyNumberFormat="1" applyFont="1"/>
    <xf numFmtId="0" fontId="44" fillId="0" borderId="16" xfId="0" applyFont="1" applyBorder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2" fontId="19" fillId="4" borderId="2" xfId="0" applyNumberFormat="1" applyFont="1" applyFill="1" applyBorder="1" applyAlignment="1">
      <alignment horizontal="right" vertical="center" wrapText="1"/>
    </xf>
    <xf numFmtId="0" fontId="19" fillId="0" borderId="6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19" fillId="0" borderId="2" xfId="0" applyFont="1" applyBorder="1" applyAlignment="1">
      <alignment horizontal="center" vertical="center" wrapText="1"/>
    </xf>
    <xf numFmtId="2" fontId="14" fillId="0" borderId="2" xfId="0" applyNumberFormat="1" applyFont="1" applyBorder="1" applyAlignment="1">
      <alignment horizontal="righ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vertical="center"/>
    </xf>
    <xf numFmtId="0" fontId="14" fillId="0" borderId="3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45" fillId="0" borderId="3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46" fillId="0" borderId="11" xfId="0" applyFont="1" applyBorder="1" applyAlignment="1">
      <alignment horizontal="left" vertical="center" wrapText="1"/>
    </xf>
    <xf numFmtId="2" fontId="14" fillId="0" borderId="6" xfId="0" applyNumberFormat="1" applyFont="1" applyBorder="1" applyAlignment="1">
      <alignment horizontal="right" vertical="center" wrapText="1"/>
    </xf>
    <xf numFmtId="0" fontId="31" fillId="0" borderId="3" xfId="0" applyFont="1" applyBorder="1" applyAlignment="1">
      <alignment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4" fillId="0" borderId="8" xfId="0" applyFont="1" applyBorder="1" applyAlignment="1">
      <alignment horizontal="center" vertical="center" wrapText="1"/>
    </xf>
    <xf numFmtId="0" fontId="31" fillId="3" borderId="0" xfId="0" applyFont="1" applyFill="1" applyAlignment="1">
      <alignment vertical="center"/>
    </xf>
    <xf numFmtId="0" fontId="19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1" fillId="3" borderId="0" xfId="0" applyFont="1" applyFill="1"/>
    <xf numFmtId="0" fontId="4" fillId="3" borderId="0" xfId="0" applyFont="1" applyFill="1"/>
    <xf numFmtId="2" fontId="48" fillId="5" borderId="2" xfId="0" applyNumberFormat="1" applyFont="1" applyFill="1" applyBorder="1" applyAlignment="1">
      <alignment vertical="top" wrapText="1"/>
    </xf>
    <xf numFmtId="0" fontId="48" fillId="0" borderId="2" xfId="0" applyFont="1" applyBorder="1" applyAlignment="1">
      <alignment horizontal="left" vertical="top" wrapText="1"/>
    </xf>
    <xf numFmtId="0" fontId="48" fillId="0" borderId="2" xfId="0" applyFont="1" applyBorder="1" applyAlignment="1">
      <alignment horizontal="center" vertical="center" wrapText="1"/>
    </xf>
    <xf numFmtId="2" fontId="48" fillId="0" borderId="2" xfId="0" applyNumberFormat="1" applyFont="1" applyBorder="1" applyAlignment="1">
      <alignment vertical="top" wrapText="1"/>
    </xf>
    <xf numFmtId="2" fontId="48" fillId="5" borderId="2" xfId="0" applyNumberFormat="1" applyFont="1" applyFill="1" applyBorder="1" applyAlignment="1" applyProtection="1">
      <alignment horizontal="right" vertical="top" wrapText="1"/>
      <protection locked="0"/>
    </xf>
    <xf numFmtId="2" fontId="4" fillId="0" borderId="2" xfId="0" applyNumberFormat="1" applyFont="1" applyBorder="1" applyAlignment="1" applyProtection="1">
      <alignment horizontal="right" vertical="top" wrapText="1"/>
      <protection locked="0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 indent="1"/>
    </xf>
    <xf numFmtId="0" fontId="4" fillId="0" borderId="8" xfId="0" applyFont="1" applyBorder="1" applyAlignment="1">
      <alignment horizontal="left" vertical="top" wrapText="1"/>
    </xf>
    <xf numFmtId="0" fontId="48" fillId="3" borderId="2" xfId="0" applyFont="1" applyFill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 indent="1"/>
    </xf>
    <xf numFmtId="2" fontId="48" fillId="5" borderId="2" xfId="0" applyNumberFormat="1" applyFont="1" applyFill="1" applyBorder="1" applyAlignment="1">
      <alignment horizontal="right" wrapText="1"/>
    </xf>
    <xf numFmtId="0" fontId="48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top" wrapText="1"/>
    </xf>
    <xf numFmtId="0" fontId="2" fillId="3" borderId="0" xfId="0" applyFont="1" applyFill="1"/>
    <xf numFmtId="0" fontId="3" fillId="3" borderId="0" xfId="0" applyFont="1" applyFill="1"/>
    <xf numFmtId="0" fontId="1" fillId="0" borderId="0" xfId="0" applyFont="1" applyAlignment="1">
      <alignment vertical="center"/>
    </xf>
    <xf numFmtId="2" fontId="52" fillId="5" borderId="6" xfId="0" applyNumberFormat="1" applyFont="1" applyFill="1" applyBorder="1" applyAlignment="1" applyProtection="1">
      <alignment horizontal="right" vertical="center" wrapText="1"/>
      <protection locked="0"/>
    </xf>
    <xf numFmtId="2" fontId="3" fillId="5" borderId="2" xfId="0" applyNumberFormat="1" applyFont="1" applyFill="1" applyBorder="1" applyAlignment="1" applyProtection="1">
      <alignment horizontal="center" vertical="center" wrapText="1"/>
      <protection locked="0"/>
    </xf>
    <xf numFmtId="2" fontId="48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/>
    </xf>
    <xf numFmtId="2" fontId="52" fillId="8" borderId="6" xfId="0" applyNumberFormat="1" applyFont="1" applyFill="1" applyBorder="1" applyAlignment="1" applyProtection="1">
      <alignment horizontal="right" vertical="center" wrapText="1"/>
      <protection locked="0"/>
    </xf>
    <xf numFmtId="2" fontId="3" fillId="9" borderId="2" xfId="0" applyNumberFormat="1" applyFont="1" applyFill="1" applyBorder="1" applyAlignment="1" applyProtection="1">
      <alignment horizontal="center" vertical="center" wrapText="1"/>
      <protection locked="0"/>
    </xf>
    <xf numFmtId="2" fontId="48" fillId="9" borderId="2" xfId="0" applyNumberFormat="1" applyFont="1" applyFill="1" applyBorder="1" applyAlignment="1" applyProtection="1">
      <alignment horizontal="center" vertical="center" wrapText="1"/>
      <protection locked="0"/>
    </xf>
    <xf numFmtId="2" fontId="53" fillId="5" borderId="6" xfId="0" applyNumberFormat="1" applyFont="1" applyFill="1" applyBorder="1" applyAlignment="1" applyProtection="1">
      <alignment horizontal="right" vertical="center" wrapText="1"/>
      <protection locked="0"/>
    </xf>
    <xf numFmtId="0" fontId="3" fillId="5" borderId="2" xfId="0" applyFont="1" applyFill="1" applyBorder="1" applyAlignment="1" applyProtection="1">
      <alignment horizontal="center" vertical="center" wrapText="1"/>
      <protection locked="0"/>
    </xf>
    <xf numFmtId="1" fontId="3" fillId="5" borderId="2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2" xfId="0" applyNumberFormat="1" applyFont="1" applyBorder="1" applyAlignment="1" applyProtection="1">
      <alignment horizontal="center" vertical="center" wrapText="1"/>
      <protection locked="0"/>
    </xf>
    <xf numFmtId="1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/>
    </xf>
    <xf numFmtId="0" fontId="53" fillId="5" borderId="2" xfId="0" applyFont="1" applyFill="1" applyBorder="1" applyAlignment="1" applyProtection="1">
      <alignment horizontal="center" vertical="center" wrapText="1"/>
      <protection locked="0"/>
    </xf>
    <xf numFmtId="2" fontId="53" fillId="5" borderId="2" xfId="0" applyNumberFormat="1" applyFont="1" applyFill="1" applyBorder="1" applyAlignment="1" applyProtection="1">
      <alignment horizontal="center" vertical="center" wrapText="1"/>
      <protection locked="0"/>
    </xf>
    <xf numFmtId="1" fontId="53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3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1" fontId="3" fillId="0" borderId="2" xfId="0" applyNumberFormat="1" applyFont="1" applyBorder="1" applyAlignment="1" applyProtection="1">
      <alignment horizontal="center" vertical="center" wrapText="1"/>
      <protection locked="0"/>
    </xf>
    <xf numFmtId="2" fontId="53" fillId="5" borderId="2" xfId="0" applyNumberFormat="1" applyFont="1" applyFill="1" applyBorder="1" applyAlignment="1">
      <alignment horizontal="right" vertical="center" wrapText="1"/>
    </xf>
    <xf numFmtId="2" fontId="53" fillId="5" borderId="2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2" fontId="53" fillId="5" borderId="6" xfId="0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1" fontId="2" fillId="5" borderId="2" xfId="0" applyNumberFormat="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52" fillId="5" borderId="6" xfId="0" applyNumberFormat="1" applyFont="1" applyFill="1" applyBorder="1" applyAlignment="1">
      <alignment horizontal="right" vertical="center" wrapText="1"/>
    </xf>
    <xf numFmtId="2" fontId="3" fillId="5" borderId="2" xfId="0" applyNumberFormat="1" applyFont="1" applyFill="1" applyBorder="1" applyAlignment="1">
      <alignment horizontal="center" vertical="center" wrapText="1"/>
    </xf>
    <xf numFmtId="2" fontId="48" fillId="5" borderId="2" xfId="0" applyNumberFormat="1" applyFont="1" applyFill="1" applyBorder="1" applyAlignment="1">
      <alignment horizontal="center" vertical="center" wrapText="1"/>
    </xf>
    <xf numFmtId="2" fontId="2" fillId="5" borderId="2" xfId="0" applyNumberFormat="1" applyFont="1" applyFill="1" applyBorder="1" applyAlignment="1">
      <alignment horizontal="center" vertical="center" wrapText="1"/>
    </xf>
    <xf numFmtId="2" fontId="48" fillId="5" borderId="6" xfId="0" applyNumberFormat="1" applyFont="1" applyFill="1" applyBorder="1" applyAlignment="1">
      <alignment horizontal="right" vertical="center" wrapText="1"/>
    </xf>
    <xf numFmtId="2" fontId="13" fillId="0" borderId="2" xfId="0" applyNumberFormat="1" applyFont="1" applyBorder="1" applyAlignment="1" applyProtection="1">
      <alignment horizontal="center" vertical="center" wrapText="1"/>
      <protection locked="0"/>
    </xf>
    <xf numFmtId="2" fontId="3" fillId="5" borderId="6" xfId="0" applyNumberFormat="1" applyFont="1" applyFill="1" applyBorder="1" applyAlignment="1">
      <alignment horizontal="right" vertical="center" wrapText="1"/>
    </xf>
    <xf numFmtId="0" fontId="0" fillId="0" borderId="3" xfId="0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2" fontId="3" fillId="5" borderId="6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16" fontId="2" fillId="0" borderId="2" xfId="0" applyNumberFormat="1" applyFont="1" applyBorder="1" applyAlignment="1">
      <alignment horizontal="center" vertical="center"/>
    </xf>
    <xf numFmtId="0" fontId="0" fillId="5" borderId="3" xfId="0" applyFill="1" applyBorder="1" applyAlignment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left"/>
    </xf>
    <xf numFmtId="0" fontId="2" fillId="5" borderId="2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right" vertical="top" wrapText="1"/>
    </xf>
    <xf numFmtId="0" fontId="3" fillId="3" borderId="6" xfId="0" applyFont="1" applyFill="1" applyBorder="1" applyAlignment="1">
      <alignment horizontal="left" wrapText="1" indent="1"/>
    </xf>
    <xf numFmtId="0" fontId="3" fillId="3" borderId="6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 vertical="center"/>
    </xf>
    <xf numFmtId="0" fontId="2" fillId="0" borderId="6" xfId="0" applyFont="1" applyBorder="1" applyAlignment="1">
      <alignment wrapText="1"/>
    </xf>
    <xf numFmtId="0" fontId="2" fillId="3" borderId="7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left"/>
    </xf>
    <xf numFmtId="49" fontId="2" fillId="3" borderId="3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wrapText="1"/>
    </xf>
    <xf numFmtId="2" fontId="53" fillId="3" borderId="2" xfId="0" applyNumberFormat="1" applyFont="1" applyFill="1" applyBorder="1" applyAlignment="1">
      <alignment horizontal="right" wrapText="1"/>
    </xf>
    <xf numFmtId="16" fontId="2" fillId="3" borderId="2" xfId="0" quotePrefix="1" applyNumberFormat="1" applyFont="1" applyFill="1" applyBorder="1" applyAlignment="1">
      <alignment horizontal="center" vertical="center" wrapText="1"/>
    </xf>
    <xf numFmtId="16" fontId="2" fillId="3" borderId="2" xfId="0" quotePrefix="1" applyNumberFormat="1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right" vertical="top" wrapText="1"/>
    </xf>
    <xf numFmtId="0" fontId="2" fillId="3" borderId="6" xfId="0" applyFont="1" applyFill="1" applyBorder="1" applyAlignment="1">
      <alignment wrapText="1"/>
    </xf>
    <xf numFmtId="0" fontId="2" fillId="3" borderId="6" xfId="0" applyFont="1" applyFill="1" applyBorder="1"/>
    <xf numFmtId="0" fontId="2" fillId="3" borderId="3" xfId="0" applyFont="1" applyFill="1" applyBorder="1"/>
    <xf numFmtId="0" fontId="2" fillId="3" borderId="2" xfId="0" applyFont="1" applyFill="1" applyBorder="1" applyAlignment="1">
      <alignment horizontal="center" vertical="center"/>
    </xf>
    <xf numFmtId="16" fontId="2" fillId="0" borderId="2" xfId="0" applyNumberFormat="1" applyFont="1" applyBorder="1" applyAlignment="1">
      <alignment horizontal="center" vertical="center" wrapText="1"/>
    </xf>
    <xf numFmtId="16" fontId="2" fillId="0" borderId="2" xfId="0" applyNumberFormat="1" applyFont="1" applyBorder="1" applyAlignment="1">
      <alignment horizontal="left" vertical="top" wrapText="1"/>
    </xf>
    <xf numFmtId="16" fontId="2" fillId="3" borderId="2" xfId="0" applyNumberFormat="1" applyFont="1" applyFill="1" applyBorder="1" applyAlignment="1">
      <alignment horizontal="center" vertical="center" wrapText="1"/>
    </xf>
    <xf numFmtId="0" fontId="53" fillId="3" borderId="2" xfId="0" applyFont="1" applyFill="1" applyBorder="1" applyAlignment="1">
      <alignment horizontal="right" wrapText="1"/>
    </xf>
    <xf numFmtId="0" fontId="2" fillId="3" borderId="2" xfId="0" quotePrefix="1" applyFont="1" applyFill="1" applyBorder="1" applyAlignment="1">
      <alignment horizontal="left" vertical="top" wrapText="1"/>
    </xf>
    <xf numFmtId="16" fontId="2" fillId="3" borderId="2" xfId="0" applyNumberFormat="1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wrapText="1"/>
    </xf>
    <xf numFmtId="0" fontId="3" fillId="3" borderId="6" xfId="0" applyFont="1" applyFill="1" applyBorder="1"/>
    <xf numFmtId="0" fontId="3" fillId="3" borderId="3" xfId="0" applyFont="1" applyFill="1" applyBorder="1"/>
    <xf numFmtId="0" fontId="2" fillId="3" borderId="7" xfId="0" applyFont="1" applyFill="1" applyBorder="1"/>
    <xf numFmtId="0" fontId="3" fillId="3" borderId="10" xfId="0" applyFont="1" applyFill="1" applyBorder="1" applyAlignment="1">
      <alignment wrapText="1"/>
    </xf>
    <xf numFmtId="0" fontId="3" fillId="3" borderId="8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right" wrapText="1"/>
    </xf>
    <xf numFmtId="49" fontId="2" fillId="3" borderId="2" xfId="0" applyNumberFormat="1" applyFont="1" applyFill="1" applyBorder="1" applyAlignment="1">
      <alignment horizontal="center" vertical="center"/>
    </xf>
    <xf numFmtId="0" fontId="3" fillId="3" borderId="7" xfId="0" applyFont="1" applyFill="1" applyBorder="1"/>
    <xf numFmtId="0" fontId="2" fillId="3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0" xfId="0" applyFont="1" applyFill="1" applyAlignment="1" applyProtection="1">
      <alignment wrapText="1"/>
      <protection locked="0"/>
    </xf>
    <xf numFmtId="0" fontId="5" fillId="0" borderId="0" xfId="0" applyFont="1" applyProtection="1">
      <protection locked="0"/>
    </xf>
    <xf numFmtId="0" fontId="4" fillId="3" borderId="0" xfId="0" applyFont="1" applyFill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1" fillId="3" borderId="0" xfId="0" applyFont="1" applyFill="1" applyAlignment="1" applyProtection="1">
      <alignment horizontal="center" vertical="center" wrapText="1"/>
      <protection locked="0"/>
    </xf>
    <xf numFmtId="0" fontId="12" fillId="3" borderId="0" xfId="0" applyFont="1" applyFill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13" fillId="3" borderId="0" xfId="0" applyFont="1" applyFill="1" applyAlignment="1" applyProtection="1">
      <alignment horizontal="center" vertical="center" wrapText="1"/>
      <protection locked="0"/>
    </xf>
    <xf numFmtId="0" fontId="12" fillId="3" borderId="0" xfId="0" applyFont="1" applyFill="1" applyAlignment="1" applyProtection="1">
      <alignment horizontal="center" vertical="center" wrapText="1"/>
      <protection locked="0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39" fillId="3" borderId="0" xfId="0" applyFont="1" applyFill="1" applyAlignment="1" applyProtection="1">
      <alignment horizontal="center" vertical="center" wrapText="1"/>
      <protection locked="0"/>
    </xf>
    <xf numFmtId="0" fontId="39" fillId="3" borderId="0" xfId="0" applyFont="1" applyFill="1" applyAlignment="1" applyProtection="1">
      <alignment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2" fillId="3" borderId="0" xfId="0" applyFont="1" applyFill="1" applyAlignment="1" applyProtection="1">
      <alignment vertical="center" wrapText="1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2" fillId="6" borderId="3" xfId="0" applyFont="1" applyFill="1" applyBorder="1" applyAlignment="1" applyProtection="1">
      <alignment horizontal="left" vertical="center" wrapText="1"/>
      <protection locked="0"/>
    </xf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1" fillId="6" borderId="6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3" borderId="0" xfId="0" applyFont="1" applyFill="1" applyAlignment="1" applyProtection="1">
      <alignment vertical="center" wrapText="1"/>
      <protection locked="0"/>
    </xf>
    <xf numFmtId="0" fontId="7" fillId="0" borderId="16" xfId="0" applyFont="1" applyBorder="1" applyAlignment="1" applyProtection="1">
      <alignment horizontal="right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2" fillId="3" borderId="0" xfId="0" applyFont="1" applyFill="1" applyAlignment="1" applyProtection="1">
      <alignment horizontal="left" vertical="center" wrapText="1"/>
      <protection locked="0"/>
    </xf>
    <xf numFmtId="2" fontId="2" fillId="3" borderId="16" xfId="0" applyNumberFormat="1" applyFont="1" applyFill="1" applyBorder="1" applyAlignment="1" applyProtection="1">
      <alignment horizontal="center" vertical="center" wrapText="1"/>
      <protection locked="0"/>
    </xf>
    <xf numFmtId="2" fontId="2" fillId="3" borderId="0" xfId="0" applyNumberFormat="1" applyFont="1" applyFill="1" applyAlignment="1" applyProtection="1">
      <alignment horizontal="center" vertical="center" wrapText="1"/>
      <protection locked="0"/>
    </xf>
    <xf numFmtId="2" fontId="2" fillId="0" borderId="16" xfId="0" applyNumberFormat="1" applyFont="1" applyBorder="1" applyAlignment="1" applyProtection="1">
      <alignment horizontal="center" vertical="center" wrapText="1"/>
      <protection locked="0"/>
    </xf>
    <xf numFmtId="0" fontId="2" fillId="0" borderId="0" xfId="2" applyFont="1" applyAlignment="1">
      <alignment horizontal="left" vertical="top" wrapText="1"/>
    </xf>
    <xf numFmtId="0" fontId="2" fillId="0" borderId="0" xfId="2" applyFont="1" applyAlignment="1">
      <alignment horizontal="center" vertical="top" wrapText="1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14" fillId="0" borderId="0" xfId="2" applyFont="1" applyAlignment="1">
      <alignment horizontal="left" vertical="center" wrapText="1"/>
    </xf>
    <xf numFmtId="0" fontId="4" fillId="0" borderId="0" xfId="0" applyFont="1" applyAlignment="1" applyProtection="1">
      <alignment horizontal="left" vertical="center" wrapText="1"/>
      <protection locked="0"/>
    </xf>
    <xf numFmtId="0" fontId="3" fillId="4" borderId="3" xfId="0" applyFont="1" applyFill="1" applyBorder="1" applyAlignment="1" applyProtection="1">
      <alignment vertical="center" wrapText="1"/>
      <protection locked="0"/>
    </xf>
    <xf numFmtId="0" fontId="6" fillId="4" borderId="7" xfId="0" applyFont="1" applyFill="1" applyBorder="1" applyAlignment="1" applyProtection="1">
      <alignment vertical="center" wrapText="1"/>
      <protection locked="0"/>
    </xf>
    <xf numFmtId="0" fontId="6" fillId="4" borderId="6" xfId="0" applyFont="1" applyFill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6" fillId="0" borderId="7" xfId="0" applyFont="1" applyBorder="1" applyAlignment="1" applyProtection="1">
      <alignment vertical="center"/>
      <protection locked="0"/>
    </xf>
    <xf numFmtId="0" fontId="36" fillId="0" borderId="6" xfId="0" applyFont="1" applyBorder="1" applyAlignment="1" applyProtection="1">
      <alignment vertical="center"/>
      <protection locked="0"/>
    </xf>
    <xf numFmtId="0" fontId="3" fillId="7" borderId="3" xfId="0" applyFont="1" applyFill="1" applyBorder="1" applyAlignment="1" applyProtection="1">
      <alignment horizontal="left" vertical="center"/>
      <protection locked="0"/>
    </xf>
    <xf numFmtId="0" fontId="6" fillId="7" borderId="7" xfId="0" applyFont="1" applyFill="1" applyBorder="1" applyAlignment="1" applyProtection="1">
      <alignment vertical="center"/>
      <protection locked="0"/>
    </xf>
    <xf numFmtId="0" fontId="6" fillId="7" borderId="6" xfId="0" applyFont="1" applyFill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35" fillId="0" borderId="7" xfId="0" applyFont="1" applyBorder="1" applyAlignment="1" applyProtection="1">
      <alignment vertical="center"/>
      <protection locked="0"/>
    </xf>
    <xf numFmtId="0" fontId="35" fillId="0" borderId="6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14" fillId="0" borderId="2" xfId="0" applyFont="1" applyBorder="1" applyAlignment="1" applyProtection="1">
      <alignment vertical="center" wrapText="1"/>
      <protection locked="0"/>
    </xf>
    <xf numFmtId="0" fontId="31" fillId="0" borderId="2" xfId="0" applyFont="1" applyBorder="1" applyAlignment="1" applyProtection="1">
      <alignment vertical="center"/>
      <protection locked="0"/>
    </xf>
    <xf numFmtId="0" fontId="14" fillId="0" borderId="3" xfId="0" applyFont="1" applyBorder="1" applyAlignment="1" applyProtection="1">
      <alignment horizontal="left" vertical="center"/>
      <protection locked="0"/>
    </xf>
    <xf numFmtId="0" fontId="31" fillId="0" borderId="7" xfId="0" applyFont="1" applyBorder="1" applyAlignment="1" applyProtection="1">
      <alignment vertical="center"/>
      <protection locked="0"/>
    </xf>
    <xf numFmtId="0" fontId="31" fillId="0" borderId="6" xfId="0" applyFont="1" applyBorder="1" applyAlignment="1" applyProtection="1">
      <alignment vertical="center"/>
      <protection locked="0"/>
    </xf>
    <xf numFmtId="0" fontId="19" fillId="4" borderId="3" xfId="0" applyFont="1" applyFill="1" applyBorder="1" applyAlignment="1" applyProtection="1">
      <alignment horizontal="left" vertical="center"/>
      <protection locked="0"/>
    </xf>
    <xf numFmtId="0" fontId="32" fillId="4" borderId="7" xfId="0" applyFont="1" applyFill="1" applyBorder="1" applyAlignment="1" applyProtection="1">
      <alignment vertical="center"/>
      <protection locked="0"/>
    </xf>
    <xf numFmtId="0" fontId="32" fillId="4" borderId="6" xfId="0" applyFont="1" applyFill="1" applyBorder="1" applyAlignment="1" applyProtection="1">
      <alignment vertical="center"/>
      <protection locked="0"/>
    </xf>
    <xf numFmtId="0" fontId="19" fillId="4" borderId="3" xfId="0" applyFont="1" applyFill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6" fillId="0" borderId="7" xfId="0" applyFont="1" applyBorder="1" applyAlignment="1" applyProtection="1">
      <alignment vertical="center" wrapText="1"/>
      <protection locked="0"/>
    </xf>
    <xf numFmtId="0" fontId="36" fillId="0" borderId="6" xfId="0" applyFont="1" applyBorder="1" applyAlignment="1" applyProtection="1">
      <alignment vertical="center" wrapText="1"/>
      <protection locked="0"/>
    </xf>
    <xf numFmtId="0" fontId="31" fillId="0" borderId="2" xfId="0" applyFont="1" applyBorder="1" applyAlignment="1" applyProtection="1">
      <alignment vertical="center" wrapText="1"/>
      <protection locked="0"/>
    </xf>
    <xf numFmtId="0" fontId="19" fillId="4" borderId="2" xfId="0" applyFont="1" applyFill="1" applyBorder="1" applyAlignment="1" applyProtection="1">
      <alignment vertical="center" wrapText="1"/>
      <protection locked="0"/>
    </xf>
    <xf numFmtId="0" fontId="14" fillId="0" borderId="2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right" vertical="center"/>
      <protection locked="0"/>
    </xf>
    <xf numFmtId="0" fontId="29" fillId="0" borderId="0" xfId="0" applyFont="1" applyAlignment="1" applyProtection="1">
      <alignment vertical="center"/>
      <protection locked="0"/>
    </xf>
    <xf numFmtId="0" fontId="19" fillId="0" borderId="2" xfId="0" applyFont="1" applyBorder="1" applyAlignment="1" applyProtection="1">
      <alignment horizontal="center" vertical="center" wrapText="1"/>
      <protection locked="0"/>
    </xf>
    <xf numFmtId="0" fontId="32" fillId="4" borderId="2" xfId="0" applyFont="1" applyFill="1" applyBorder="1" applyAlignment="1" applyProtection="1">
      <alignment vertical="center"/>
      <protection locked="0"/>
    </xf>
    <xf numFmtId="0" fontId="14" fillId="5" borderId="2" xfId="0" applyFont="1" applyFill="1" applyBorder="1" applyAlignment="1" applyProtection="1">
      <alignment horizontal="left" vertical="center" wrapText="1"/>
      <protection locked="0"/>
    </xf>
    <xf numFmtId="0" fontId="14" fillId="5" borderId="2" xfId="0" applyFont="1" applyFill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justify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vertical="center"/>
      <protection locked="0"/>
    </xf>
    <xf numFmtId="0" fontId="3" fillId="3" borderId="16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48" fillId="0" borderId="2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0" fontId="19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9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23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0" fontId="48" fillId="0" borderId="4" xfId="0" applyFont="1" applyBorder="1" applyAlignment="1">
      <alignment horizontal="center" vertical="center" wrapText="1"/>
    </xf>
    <xf numFmtId="0" fontId="48" fillId="0" borderId="8" xfId="0" applyFont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8" fillId="5" borderId="6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6" fillId="0" borderId="6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vertical="center"/>
    </xf>
    <xf numFmtId="0" fontId="3" fillId="5" borderId="8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0" fillId="0" borderId="6" xfId="0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1" fillId="0" borderId="7" xfId="0" applyFont="1" applyBorder="1"/>
    <xf numFmtId="0" fontId="1" fillId="0" borderId="6" xfId="0" applyFont="1" applyBorder="1"/>
    <xf numFmtId="0" fontId="3" fillId="3" borderId="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wrapText="1"/>
    </xf>
    <xf numFmtId="0" fontId="6" fillId="0" borderId="12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23" fillId="3" borderId="16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left" wrapText="1"/>
    </xf>
    <xf numFmtId="0" fontId="0" fillId="0" borderId="7" xfId="0" applyBorder="1" applyAlignment="1">
      <alignment wrapText="1"/>
    </xf>
    <xf numFmtId="0" fontId="0" fillId="0" borderId="6" xfId="0" applyBorder="1" applyAlignment="1">
      <alignment wrapText="1"/>
    </xf>
    <xf numFmtId="0" fontId="3" fillId="3" borderId="7" xfId="0" applyFont="1" applyFill="1" applyBorder="1" applyAlignment="1">
      <alignment horizontal="left" wrapText="1"/>
    </xf>
    <xf numFmtId="0" fontId="6" fillId="0" borderId="6" xfId="0" applyFont="1" applyBorder="1" applyAlignment="1">
      <alignment wrapText="1"/>
    </xf>
    <xf numFmtId="0" fontId="3" fillId="3" borderId="6" xfId="0" applyFont="1" applyFill="1" applyBorder="1" applyAlignment="1">
      <alignment horizontal="left" wrapText="1"/>
    </xf>
    <xf numFmtId="0" fontId="3" fillId="0" borderId="6" xfId="0" applyFont="1" applyBorder="1" applyAlignment="1">
      <alignment vertical="center" wrapText="1"/>
    </xf>
    <xf numFmtId="0" fontId="3" fillId="3" borderId="10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14" xfId="0" applyBorder="1" applyAlignment="1">
      <alignment wrapText="1"/>
    </xf>
    <xf numFmtId="0" fontId="19" fillId="3" borderId="0" xfId="0" applyFont="1" applyFill="1" applyAlignment="1">
      <alignment horizontal="center" wrapText="1"/>
    </xf>
    <xf numFmtId="0" fontId="3" fillId="0" borderId="7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2" fillId="3" borderId="0" xfId="0" applyFont="1" applyFill="1" applyAlignment="1">
      <alignment wrapText="1"/>
    </xf>
    <xf numFmtId="0" fontId="3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3" borderId="11" xfId="0" applyFont="1" applyFill="1" applyBorder="1" applyAlignment="1">
      <alignment horizontal="left" wrapText="1"/>
    </xf>
    <xf numFmtId="0" fontId="0" fillId="0" borderId="16" xfId="0" applyBorder="1" applyAlignment="1">
      <alignment wrapText="1"/>
    </xf>
    <xf numFmtId="0" fontId="0" fillId="0" borderId="15" xfId="0" applyBorder="1" applyAlignment="1">
      <alignment wrapText="1"/>
    </xf>
    <xf numFmtId="0" fontId="3" fillId="3" borderId="7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23" fillId="0" borderId="0" xfId="0" applyFont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40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23" fillId="0" borderId="2" xfId="0" applyFont="1" applyBorder="1" applyAlignment="1" applyProtection="1">
      <alignment horizontal="center" vertical="center" wrapText="1"/>
      <protection locked="0"/>
    </xf>
  </cellXfs>
  <cellStyles count="3">
    <cellStyle name="Įprastas" xfId="0" builtinId="0"/>
    <cellStyle name="Normal_20VSAFAS3-5p" xfId="1" xr:uid="{00000000-0005-0000-0000-000000000000}"/>
    <cellStyle name="Normal_3VSAFASpp" xfId="2" xr:uid="{00000000-0005-0000-0000-000001000000}"/>
  </cellStyles>
  <dxfs count="0"/>
  <tableStyles count="0" defaultTableStyle="TableStyleMedium9" defaultPivotStyle="PivotStyleLight16"/>
  <colors>
    <mruColors>
      <color rgb="FFCCFFCC"/>
      <color rgb="FFCCFF66"/>
      <color rgb="FF99FF99"/>
      <color rgb="FFFFCCFF"/>
      <color rgb="FFFF99FF"/>
      <color rgb="FFFFCC66"/>
      <color rgb="FFCCFF99"/>
      <color rgb="FFFFFFCC"/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tvilnmeyfp02\data\Clients\Lietuvos%20muitine\RAS\2008\FAS%20diegimas\Fieldwork\Analysis\Ataskaitu%20paketas\MD_FAS_Ataskaitu_paketas_2008%2001%2030%20-%20G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ąrašas"/>
      <sheetName val="Table"/>
      <sheetName val="Vlist"/>
      <sheetName val="Grupės derinimui iki 10 15"/>
      <sheetName val="Audito ID detalūs"/>
      <sheetName val="Tarpinės sąskaitos"/>
      <sheetName val="Eliminavimo informacija"/>
      <sheetName val="Eliminavimo grupės"/>
      <sheetName val="Grupės derinimui"/>
      <sheetName val="D-E01-A-ZF"/>
      <sheetName val="D-E01-B-ZF"/>
      <sheetName val="D-E01-C-ZF"/>
      <sheetName val="D-E01-D-ZF"/>
      <sheetName val="D-E01-E-ZF"/>
      <sheetName val="D-E01-F-ZF"/>
      <sheetName val="D-E01-G-ZF"/>
      <sheetName val="D-E01-H-ZF"/>
      <sheetName val="D-E02-A-ZF"/>
      <sheetName val="D-E02-B-ZF"/>
      <sheetName val="D-E02-C-ZF"/>
      <sheetName val="D-E02-D-ZF"/>
      <sheetName val="D-E02-E-ZF"/>
      <sheetName val="D-E02-F-ZF"/>
      <sheetName val="D-E02-G-ZF"/>
      <sheetName val="D-E02-H-ZF"/>
      <sheetName val="D-E02-I-ZF"/>
      <sheetName val="D-E02-J-ZF"/>
      <sheetName val="D-E02-K-ZF"/>
      <sheetName val="D-E03-A-ZF"/>
      <sheetName val="D-E03-B-ZF"/>
      <sheetName val="D-E03-C-ZF"/>
      <sheetName val="D-E03-D-ZF"/>
      <sheetName val="D-E03-E-ZF"/>
      <sheetName val="D-E03-F-ZF"/>
      <sheetName val="D-E03-G-ZF"/>
      <sheetName val="D-E04-A-ZF"/>
      <sheetName val="D-E04-B-ZF"/>
      <sheetName val="D-E05-A-ZF"/>
      <sheetName val="D-E05-B-ZF"/>
      <sheetName val="D-E05-C-ZF"/>
      <sheetName val="D-E05-D-ZF"/>
      <sheetName val="D-E05-E-ZF"/>
      <sheetName val="D-E05-F-ZF"/>
      <sheetName val="Sąrašas iki 1015"/>
      <sheetName val="D-E06-A-ZF"/>
      <sheetName val="D-E06-B-ZF"/>
      <sheetName val="D-E06-C-ZF"/>
      <sheetName val="D-E06-D-ZF"/>
      <sheetName val="D-E06-E-ZF"/>
      <sheetName val="D-E06-F-ZF"/>
      <sheetName val="D-E07-A-ZF"/>
      <sheetName val="D-E07-B-ZF"/>
      <sheetName val="D-E08-A-ZF"/>
      <sheetName val="D-E08-B-ZF"/>
      <sheetName val="D-E08-C-ZF"/>
      <sheetName val="D-E08-D-ZF"/>
      <sheetName val="D-E09-A-ZF"/>
      <sheetName val="D-E09-B-ZF"/>
      <sheetName val="D-E09-C-ZF"/>
      <sheetName val="D-E09-D-ZF"/>
      <sheetName val="D-E09-E-ZF"/>
      <sheetName val="D-E09-F-ZF"/>
      <sheetName val="D-E09-G-ZF"/>
      <sheetName val="D-E09-H-ZF"/>
      <sheetName val="D-E10-A-ZF"/>
      <sheetName val="D-E10-B-ZF"/>
      <sheetName val="D-E10-C-ZF"/>
      <sheetName val="D-E10-D-ZF"/>
      <sheetName val="D-E10-E-ZF"/>
      <sheetName val="D-E10-F-ZF"/>
      <sheetName val="D-E10-G-ZF"/>
      <sheetName val="D-E10-H-ZF"/>
      <sheetName val="D-E10-I-ZF"/>
      <sheetName val="D-E10-J-ZF"/>
      <sheetName val="D-E10-K-ZF"/>
      <sheetName val="D-E10-L-ZF"/>
      <sheetName val="D-E11-A-ZF"/>
      <sheetName val="D-E11-B-ZF"/>
      <sheetName val="D-E11-C-ZF"/>
      <sheetName val="D-E11-D-ZF"/>
      <sheetName val="D-E11-E-ZF"/>
      <sheetName val="D-E11-F-ZF"/>
      <sheetName val="D-E12-A-ZF"/>
      <sheetName val="D-E12-B-ZF"/>
      <sheetName val="D-E12-C-ZF"/>
      <sheetName val="D-E12-D-ZF"/>
      <sheetName val="D-E12-E-ZF"/>
      <sheetName val="D-E12-F-ZF"/>
      <sheetName val="D-E13-A-ZF"/>
      <sheetName val="D-E13-B-ZF"/>
      <sheetName val="D-E13-C-ZF"/>
      <sheetName val="D-E14-A-ZF"/>
      <sheetName val="D-E14-B-ZF"/>
      <sheetName val="D-E14-C-ZF"/>
      <sheetName val="D-E15-A-ZF"/>
      <sheetName val="D-E15-B-ZF"/>
      <sheetName val="D-E15-C-ZF"/>
      <sheetName val="D-E15-D-ZF"/>
      <sheetName val="D-E15-E-ZF"/>
      <sheetName val="D-E15-F-ZF"/>
      <sheetName val="D-E16-A-ZF"/>
      <sheetName val="D-E16-B-ZF"/>
      <sheetName val="D-E16-C-ZF"/>
      <sheetName val="D-E16-D-ZF"/>
      <sheetName val="D-E16-E-ZF"/>
      <sheetName val="D-E16-F-ZF"/>
      <sheetName val="Audito ID"/>
      <sheetName val="Eliminavimo grupių sarašas"/>
      <sheetName val="Eliminavimo taisykles"/>
      <sheetName val="Sąrašas formų"/>
      <sheetName val="D-E24-A-PL"/>
      <sheetName val="D-E24-B-PL"/>
      <sheetName val="D-E24-C-PL"/>
      <sheetName val="D-E24-D-PL"/>
      <sheetName val="Eliminavimo taisyklės"/>
      <sheetName val="D-E27-A-ZF"/>
      <sheetName val="D-E28-A-ZF"/>
      <sheetName val="D-E29-A-ZF"/>
      <sheetName val="D-E30-A-ZF"/>
      <sheetName val="D-E30-B-ZF"/>
      <sheetName val="D-E31-A-ZF"/>
      <sheetName val="D-E33-A-ZF "/>
      <sheetName val="BExRepositorySheet"/>
      <sheetName val="Titulinis"/>
      <sheetName val="Perziuros"/>
      <sheetName val="Turinys"/>
      <sheetName val="Terminai"/>
      <sheetName val="Įvadas"/>
      <sheetName val="Reglamentuotos ataskaitos"/>
      <sheetName val="TUR-002"/>
      <sheetName val="TUR-017"/>
      <sheetName val="TUR-018"/>
      <sheetName val="MGS-004"/>
      <sheetName val="Veiklos ataskaitos"/>
      <sheetName val="A-FIP-001"/>
      <sheetName val="A-FIP-002"/>
      <sheetName val="A-FIP-003"/>
      <sheetName val="A-FIP-004"/>
      <sheetName val="A-FIP-005"/>
      <sheetName val="A-FIP-006"/>
      <sheetName val="A-FIP-007"/>
      <sheetName val="A-FIP-008"/>
      <sheetName val="A-PER-002"/>
      <sheetName val="A-PER-003"/>
      <sheetName val="A-PER-005"/>
      <sheetName val="A-PER-006"/>
      <sheetName val="A-PER-008"/>
      <sheetName val="A-PER-011"/>
      <sheetName val="A-PER-021"/>
      <sheetName val="A-PER-022"/>
      <sheetName val="A-PER-030"/>
      <sheetName val="A-PER-033"/>
      <sheetName val="A-TUR-001"/>
      <sheetName val="A-TUR-002"/>
      <sheetName val="A-TUR-003"/>
      <sheetName val="A-TUR-004"/>
      <sheetName val="A-TUR-005"/>
      <sheetName val="A-TUR-006"/>
      <sheetName val="A-TUR-007"/>
      <sheetName val="A-TUR-008"/>
      <sheetName val="A-TUR-009"/>
      <sheetName val="A-TUR-010"/>
      <sheetName val="A-TUR-011"/>
      <sheetName val="A-TUR-013"/>
      <sheetName val="A-TUR-012"/>
      <sheetName val="A-TUR-014"/>
      <sheetName val="A-TUR-016"/>
      <sheetName val="A-PIR-001"/>
      <sheetName val="A-PIR-002"/>
      <sheetName val="A-PIR-003"/>
      <sheetName val="A-PIR-004"/>
      <sheetName val="A-PIR-005"/>
      <sheetName val="A-PAR-001"/>
      <sheetName val="A-GMS-001"/>
      <sheetName val="A-GMS-002"/>
      <sheetName val="A-GMS-003"/>
      <sheetName val="A-GMS-004"/>
      <sheetName val="A-GMS-005"/>
      <sheetName val="A-GMS-006"/>
      <sheetName val="A-GMS-007"/>
      <sheetName val="A-GMS-008"/>
      <sheetName val="A-FIM-002"/>
      <sheetName val="A-FIM-003"/>
      <sheetName val="A-FIM-004"/>
      <sheetName val="A-BEA-005"/>
      <sheetName val="A-BEA-006"/>
      <sheetName val="A-BEA-007"/>
      <sheetName val="A-FVA-001"/>
      <sheetName val="Pirminiai dokumentai"/>
      <sheetName val="F-PER-037"/>
      <sheetName val="F-PER-041"/>
      <sheetName val="F-PER-042"/>
      <sheetName val="F-PER-046"/>
      <sheetName val="F-PER-049"/>
      <sheetName val="F-TUR-003"/>
      <sheetName val="F-TUR-006"/>
      <sheetName val="F-TUR-007"/>
      <sheetName val="F-TUR-008"/>
      <sheetName val="F-TUR-009"/>
      <sheetName val="F-TUR-012"/>
      <sheetName val="F-TUR-013"/>
      <sheetName val="F-TUR-016"/>
      <sheetName val="F-TUR-017"/>
      <sheetName val="F-TUR-018"/>
      <sheetName val="F-TUR-019"/>
      <sheetName val="F-TUR-20"/>
      <sheetName val="F-PIR-001"/>
      <sheetName val="F-PIR-002"/>
      <sheetName val="F-PIR-003"/>
      <sheetName val="F-PIR-004"/>
      <sheetName val="F-PIR-005"/>
      <sheetName val="F-PIR-006"/>
      <sheetName val="F-PIR-007"/>
      <sheetName val="F-PAR-001"/>
      <sheetName val="F-PAR-002"/>
      <sheetName val="F-PAR-003"/>
      <sheetName val="F-PAR-004"/>
      <sheetName val="F-MGS-001"/>
      <sheetName val="F-MGS-004"/>
      <sheetName val="F-MGS-005"/>
      <sheetName val="F-MGS-006"/>
      <sheetName val="F-MGS-007"/>
      <sheetName val="F-FIM-001"/>
      <sheetName val="F-FIM-002"/>
      <sheetName val="F-FIM-003"/>
      <sheetName val="F-BEA-001"/>
      <sheetName val="1 Priedas"/>
      <sheetName val="Graph"/>
      <sheetName val="Trumpiniai"/>
      <sheetName val="ABBY"/>
      <sheetName val="Kitos veiklos atask_pvz"/>
      <sheetName val="Pirminiai dok_pvz"/>
      <sheetName val="PL-01"/>
      <sheetName val="SF-01"/>
      <sheetName val="Reikalavimai"/>
      <sheetName val="Klausimynas"/>
      <sheetName val="1 Atsakomybės ženklas"/>
      <sheetName val="2 Kokybės pažymėjimas"/>
      <sheetName val="3 Įspaudavimas"/>
      <sheetName val="Darbinis lapas"/>
      <sheetName val="1 Daugiabučio bendrija"/>
      <sheetName val="2 Kaimo tur.sodyba"/>
      <sheetName val="3 Higienos norma stovykl."/>
      <sheetName val="4 Mokinių maitinimo aprasas"/>
      <sheetName val="5 Higienos norma ikimokyklinio"/>
      <sheetName val="6 Maisto higiena"/>
    </sheetNames>
    <sheetDataSet>
      <sheetData sheetId="0"/>
      <sheetData sheetId="1"/>
      <sheetData sheetId="2">
        <row r="2">
          <cell r="A2" t="str">
            <v>Ataskaitos kitoms įstaigoms</v>
          </cell>
        </row>
        <row r="3">
          <cell r="A3" t="str">
            <v>Biudžeto vykdymo ataskaitos</v>
          </cell>
        </row>
        <row r="4">
          <cell r="A4" t="str">
            <v>Finansinė atskaitomybė</v>
          </cell>
        </row>
        <row r="5">
          <cell r="A5" t="str">
            <v>Finansinės priežiūros ataskaitos</v>
          </cell>
        </row>
        <row r="6">
          <cell r="A6" t="str">
            <v>Mokestinės ataskaitos</v>
          </cell>
        </row>
        <row r="7">
          <cell r="A7" t="str">
            <v>Pirkimų ataskaitos</v>
          </cell>
        </row>
        <row r="8">
          <cell r="A8" t="str">
            <v>Pirminiai dokumentai</v>
          </cell>
        </row>
        <row r="9">
          <cell r="A9" t="str">
            <v>Sanglaudos fondo lėšų ataskaitos</v>
          </cell>
        </row>
        <row r="10">
          <cell r="A10" t="str">
            <v>Statistikos ataskaitos</v>
          </cell>
        </row>
        <row r="11">
          <cell r="A11" t="str">
            <v>Valstybinis socialinis draudimas</v>
          </cell>
        </row>
        <row r="12">
          <cell r="A12" t="str">
            <v>Veiklos ataskaitos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inis"/>
      <sheetName val="Perziuros"/>
      <sheetName val="Trumpiniai"/>
      <sheetName val="Įvadas"/>
      <sheetName val="TA reglamentuotos atask_1 dalis"/>
      <sheetName val="TA reglamentuotos atask_2 dalis"/>
      <sheetName val="Kitos veiklos atask_1 dalis"/>
      <sheetName val="Kitos veiklos atask_2 dalis"/>
      <sheetName val="Pirminiai dok_1 dalis"/>
      <sheetName val="Pirminiai dok_2 dalis"/>
      <sheetName val="DU-01 (dokumento forma)"/>
      <sheetName val="Sheet1"/>
      <sheetName val="TA_reglamentuotos_atask_1_dalis"/>
      <sheetName val="TA_reglamentuotos_atask_2_dalis"/>
      <sheetName val="Kitos_veiklos_atask_1_dalis"/>
      <sheetName val="Kitos_veiklos_atask_2_dalis"/>
      <sheetName val="Pirminiai_dok_1_dalis"/>
      <sheetName val="Pirminiai_dok_2_dalis"/>
      <sheetName val="DU-01_(dokumento_form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A2" t="str">
            <v>Pavyzdinė</v>
          </cell>
        </row>
        <row r="3">
          <cell r="A3" t="str">
            <v>Gauta</v>
          </cell>
        </row>
        <row r="4">
          <cell r="A4" t="str">
            <v>Derinimui</v>
          </cell>
        </row>
        <row r="5">
          <cell r="A5" t="str">
            <v>Patvirtinta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5"/>
  <sheetViews>
    <sheetView tabSelected="1" workbookViewId="0"/>
  </sheetViews>
  <sheetFormatPr defaultRowHeight="12.75"/>
  <cols>
    <col min="1" max="1" width="6.85546875" customWidth="1"/>
    <col min="2" max="2" width="3.28515625" customWidth="1"/>
    <col min="3" max="3" width="3.42578125" customWidth="1"/>
    <col min="4" max="4" width="43.7109375" customWidth="1"/>
    <col min="5" max="5" width="7.85546875" customWidth="1"/>
    <col min="6" max="6" width="11.140625" customWidth="1"/>
    <col min="7" max="7" width="12.5703125" customWidth="1"/>
    <col min="9" max="10" width="10.140625" customWidth="1"/>
    <col min="12" max="12" width="10.7109375" customWidth="1"/>
    <col min="13" max="13" width="10.42578125" customWidth="1"/>
    <col min="15" max="15" width="11.140625" customWidth="1"/>
    <col min="16" max="16" width="11.42578125" customWidth="1"/>
    <col min="17" max="17" width="10.42578125" customWidth="1"/>
    <col min="19" max="19" width="11.5703125" customWidth="1"/>
  </cols>
  <sheetData>
    <row r="1" spans="1:9">
      <c r="A1" s="10"/>
      <c r="B1" s="11"/>
      <c r="C1" s="11"/>
      <c r="D1" s="11"/>
      <c r="E1" s="12"/>
      <c r="F1" s="133"/>
      <c r="G1" s="133"/>
      <c r="H1" s="191"/>
      <c r="I1" s="191"/>
    </row>
    <row r="2" spans="1:9">
      <c r="A2" s="10"/>
      <c r="B2" s="11"/>
      <c r="C2" s="11"/>
      <c r="D2" s="11"/>
      <c r="E2" s="408" t="s">
        <v>41</v>
      </c>
      <c r="F2" s="409"/>
      <c r="G2" s="409"/>
      <c r="H2" s="191"/>
      <c r="I2" s="191"/>
    </row>
    <row r="3" spans="1:9">
      <c r="A3" s="10"/>
      <c r="B3" s="11"/>
      <c r="C3" s="11"/>
      <c r="D3" s="11"/>
      <c r="E3" s="410" t="s">
        <v>42</v>
      </c>
      <c r="F3" s="411"/>
      <c r="G3" s="411"/>
      <c r="H3" s="191"/>
      <c r="I3" s="191"/>
    </row>
    <row r="4" spans="1:9">
      <c r="A4" s="10"/>
      <c r="B4" s="11"/>
      <c r="C4" s="11"/>
      <c r="D4" s="11"/>
      <c r="E4" s="11"/>
      <c r="F4" s="133"/>
      <c r="G4" s="133"/>
      <c r="H4" s="191"/>
      <c r="I4" s="191"/>
    </row>
    <row r="5" spans="1:9">
      <c r="A5" s="412" t="s">
        <v>43</v>
      </c>
      <c r="B5" s="413"/>
      <c r="C5" s="413"/>
      <c r="D5" s="413"/>
      <c r="E5" s="413"/>
      <c r="F5" s="414"/>
      <c r="G5" s="414"/>
      <c r="H5" s="191"/>
      <c r="I5" s="191"/>
    </row>
    <row r="6" spans="1:9">
      <c r="A6" s="415"/>
      <c r="B6" s="415"/>
      <c r="C6" s="415"/>
      <c r="D6" s="415"/>
      <c r="E6" s="415"/>
      <c r="F6" s="415"/>
      <c r="G6" s="415"/>
      <c r="H6" s="191"/>
      <c r="I6" s="191"/>
    </row>
    <row r="7" spans="1:9">
      <c r="A7" s="416" t="s">
        <v>257</v>
      </c>
      <c r="B7" s="417"/>
      <c r="C7" s="417"/>
      <c r="D7" s="417"/>
      <c r="E7" s="417"/>
      <c r="F7" s="418"/>
      <c r="G7" s="418"/>
      <c r="H7" s="191"/>
      <c r="I7" s="191"/>
    </row>
    <row r="8" spans="1:9">
      <c r="A8" s="419" t="s">
        <v>166</v>
      </c>
      <c r="B8" s="420"/>
      <c r="C8" s="420"/>
      <c r="D8" s="420"/>
      <c r="E8" s="420"/>
      <c r="F8" s="414"/>
      <c r="G8" s="414"/>
      <c r="H8" s="191"/>
      <c r="I8" s="191"/>
    </row>
    <row r="9" spans="1:9">
      <c r="A9" s="421" t="s">
        <v>258</v>
      </c>
      <c r="B9" s="422"/>
      <c r="C9" s="422"/>
      <c r="D9" s="422"/>
      <c r="E9" s="422"/>
      <c r="F9" s="423"/>
      <c r="G9" s="423"/>
      <c r="H9" s="191"/>
      <c r="I9" s="191"/>
    </row>
    <row r="10" spans="1:9">
      <c r="A10" s="424" t="s">
        <v>165</v>
      </c>
      <c r="B10" s="425"/>
      <c r="C10" s="425"/>
      <c r="D10" s="425"/>
      <c r="E10" s="425"/>
      <c r="F10" s="426"/>
      <c r="G10" s="426"/>
      <c r="H10" s="191"/>
      <c r="I10" s="191"/>
    </row>
    <row r="11" spans="1:9">
      <c r="A11" s="426"/>
      <c r="B11" s="426"/>
      <c r="C11" s="426"/>
      <c r="D11" s="426"/>
      <c r="E11" s="426"/>
      <c r="F11" s="426"/>
      <c r="G11" s="426"/>
      <c r="H11" s="191"/>
      <c r="I11" s="191"/>
    </row>
    <row r="12" spans="1:9">
      <c r="A12" s="427"/>
      <c r="B12" s="428"/>
      <c r="C12" s="428"/>
      <c r="D12" s="428"/>
      <c r="E12" s="428"/>
      <c r="F12" s="133"/>
      <c r="G12" s="134"/>
      <c r="H12" s="110"/>
      <c r="I12" s="110"/>
    </row>
    <row r="13" spans="1:9">
      <c r="A13" s="429" t="s">
        <v>44</v>
      </c>
      <c r="B13" s="430"/>
      <c r="C13" s="430"/>
      <c r="D13" s="430"/>
      <c r="E13" s="430"/>
      <c r="F13" s="431"/>
      <c r="G13" s="431"/>
      <c r="H13" s="191"/>
      <c r="I13" s="191"/>
    </row>
    <row r="14" spans="1:9">
      <c r="A14" s="429" t="s">
        <v>281</v>
      </c>
      <c r="B14" s="430"/>
      <c r="C14" s="430"/>
      <c r="D14" s="430"/>
      <c r="E14" s="430"/>
      <c r="F14" s="431"/>
      <c r="G14" s="431"/>
      <c r="H14" s="191"/>
      <c r="I14" s="191"/>
    </row>
    <row r="15" spans="1:9">
      <c r="A15" s="14"/>
      <c r="B15" s="16"/>
      <c r="C15" s="16"/>
      <c r="D15" s="16"/>
      <c r="E15" s="16"/>
      <c r="F15" s="134"/>
      <c r="G15" s="134"/>
      <c r="H15" s="191"/>
      <c r="I15" s="191"/>
    </row>
    <row r="16" spans="1:9">
      <c r="A16" s="439" t="s">
        <v>282</v>
      </c>
      <c r="B16" s="440"/>
      <c r="C16" s="440"/>
      <c r="D16" s="440"/>
      <c r="E16" s="440"/>
      <c r="F16" s="441"/>
      <c r="G16" s="441"/>
      <c r="H16" s="191"/>
      <c r="I16" s="191"/>
    </row>
    <row r="17" spans="1:9">
      <c r="A17" s="421" t="s">
        <v>45</v>
      </c>
      <c r="B17" s="421"/>
      <c r="C17" s="421"/>
      <c r="D17" s="421"/>
      <c r="E17" s="421"/>
      <c r="F17" s="442"/>
      <c r="G17" s="442"/>
      <c r="H17" s="191"/>
      <c r="I17" s="191"/>
    </row>
    <row r="18" spans="1:9">
      <c r="A18" s="14"/>
      <c r="B18" s="13"/>
      <c r="C18" s="13"/>
      <c r="D18" s="443" t="s">
        <v>259</v>
      </c>
      <c r="E18" s="443"/>
      <c r="F18" s="443"/>
      <c r="G18" s="443"/>
      <c r="H18" s="191"/>
      <c r="I18" s="191"/>
    </row>
    <row r="19" spans="1:9" ht="63.75">
      <c r="A19" s="17" t="s">
        <v>46</v>
      </c>
      <c r="B19" s="444" t="s">
        <v>47</v>
      </c>
      <c r="C19" s="445"/>
      <c r="D19" s="446"/>
      <c r="E19" s="162" t="s">
        <v>48</v>
      </c>
      <c r="F19" s="230" t="s">
        <v>283</v>
      </c>
      <c r="G19" s="206" t="s">
        <v>278</v>
      </c>
      <c r="H19" s="110"/>
      <c r="I19" s="110"/>
    </row>
    <row r="20" spans="1:9">
      <c r="A20" s="19" t="s">
        <v>49</v>
      </c>
      <c r="B20" s="20" t="s">
        <v>50</v>
      </c>
      <c r="C20" s="21"/>
      <c r="D20" s="22"/>
      <c r="E20" s="23"/>
      <c r="F20" s="165">
        <f>F21+F27+F38+F39</f>
        <v>78766</v>
      </c>
      <c r="G20" s="165">
        <f>G21+G27+G38+G39</f>
        <v>91973.62</v>
      </c>
      <c r="H20" s="191"/>
      <c r="I20" s="191"/>
    </row>
    <row r="21" spans="1:9">
      <c r="A21" s="24" t="s">
        <v>51</v>
      </c>
      <c r="B21" s="25" t="s">
        <v>52</v>
      </c>
      <c r="C21" s="26"/>
      <c r="D21" s="27"/>
      <c r="E21" s="28"/>
      <c r="F21" s="166">
        <f>F22+F23+F24+F25+F26</f>
        <v>0</v>
      </c>
      <c r="G21" s="166">
        <f>G22+G23+G24+G25+G26</f>
        <v>0</v>
      </c>
      <c r="H21" s="110"/>
      <c r="I21" s="110"/>
    </row>
    <row r="22" spans="1:9">
      <c r="A22" s="29" t="s">
        <v>53</v>
      </c>
      <c r="B22" s="30"/>
      <c r="C22" s="31" t="s">
        <v>54</v>
      </c>
      <c r="D22" s="32"/>
      <c r="E22" s="33"/>
      <c r="F22" s="135">
        <v>0</v>
      </c>
      <c r="G22" s="135">
        <v>0</v>
      </c>
      <c r="H22" s="110"/>
      <c r="I22" s="110"/>
    </row>
    <row r="23" spans="1:9">
      <c r="A23" s="29" t="s">
        <v>55</v>
      </c>
      <c r="B23" s="30"/>
      <c r="C23" s="31" t="s">
        <v>56</v>
      </c>
      <c r="D23" s="34"/>
      <c r="E23" s="35"/>
      <c r="F23" s="135">
        <v>0</v>
      </c>
      <c r="G23" s="135">
        <v>0</v>
      </c>
      <c r="H23" s="110"/>
      <c r="I23" s="110"/>
    </row>
    <row r="24" spans="1:9">
      <c r="A24" s="29" t="s">
        <v>57</v>
      </c>
      <c r="B24" s="30"/>
      <c r="C24" s="31" t="s">
        <v>58</v>
      </c>
      <c r="D24" s="34"/>
      <c r="E24" s="35"/>
      <c r="F24" s="135">
        <v>0</v>
      </c>
      <c r="G24" s="135">
        <v>0</v>
      </c>
      <c r="H24" s="110"/>
      <c r="I24" s="110"/>
    </row>
    <row r="25" spans="1:9">
      <c r="A25" s="29" t="s">
        <v>59</v>
      </c>
      <c r="B25" s="30"/>
      <c r="C25" s="31" t="s">
        <v>60</v>
      </c>
      <c r="D25" s="34"/>
      <c r="E25" s="36"/>
      <c r="F25" s="135">
        <v>0</v>
      </c>
      <c r="G25" s="135">
        <v>0</v>
      </c>
      <c r="H25" s="110"/>
      <c r="I25" s="110"/>
    </row>
    <row r="26" spans="1:9">
      <c r="A26" s="37" t="s">
        <v>61</v>
      </c>
      <c r="B26" s="30"/>
      <c r="C26" s="38" t="s">
        <v>62</v>
      </c>
      <c r="D26" s="32"/>
      <c r="E26" s="36"/>
      <c r="F26" s="135">
        <v>0</v>
      </c>
      <c r="G26" s="135">
        <v>0</v>
      </c>
      <c r="H26" s="110"/>
      <c r="I26" s="110"/>
    </row>
    <row r="27" spans="1:9">
      <c r="A27" s="39" t="s">
        <v>63</v>
      </c>
      <c r="B27" s="40" t="s">
        <v>64</v>
      </c>
      <c r="C27" s="41"/>
      <c r="D27" s="42"/>
      <c r="E27" s="24">
        <v>1</v>
      </c>
      <c r="F27" s="166">
        <f>F28+F29+F30+F31+F32+F33+F35+F37+F36+F34</f>
        <v>78766</v>
      </c>
      <c r="G27" s="166">
        <f>G28+G29+G30+G31+G32+G33+G35+G37+G36+G34</f>
        <v>91973.62</v>
      </c>
      <c r="H27" s="110"/>
      <c r="I27" s="110"/>
    </row>
    <row r="28" spans="1:9">
      <c r="A28" s="29" t="s">
        <v>65</v>
      </c>
      <c r="B28" s="30"/>
      <c r="C28" s="31" t="s">
        <v>66</v>
      </c>
      <c r="D28" s="34"/>
      <c r="E28" s="35"/>
      <c r="F28" s="135">
        <v>0</v>
      </c>
      <c r="G28" s="135">
        <v>0</v>
      </c>
      <c r="H28" s="110"/>
      <c r="I28" s="110"/>
    </row>
    <row r="29" spans="1:9">
      <c r="A29" s="29" t="s">
        <v>67</v>
      </c>
      <c r="B29" s="30"/>
      <c r="C29" s="31" t="s">
        <v>68</v>
      </c>
      <c r="D29" s="34"/>
      <c r="E29" s="35"/>
      <c r="F29" s="176">
        <v>0</v>
      </c>
      <c r="G29" s="176">
        <v>0</v>
      </c>
      <c r="H29" s="110"/>
      <c r="I29" s="110"/>
    </row>
    <row r="30" spans="1:9">
      <c r="A30" s="29" t="s">
        <v>69</v>
      </c>
      <c r="B30" s="30"/>
      <c r="C30" s="31" t="s">
        <v>70</v>
      </c>
      <c r="D30" s="34"/>
      <c r="E30" s="35"/>
      <c r="F30" s="176">
        <v>0</v>
      </c>
      <c r="G30" s="176">
        <v>0</v>
      </c>
      <c r="H30" s="110"/>
      <c r="I30" s="110"/>
    </row>
    <row r="31" spans="1:9">
      <c r="A31" s="29" t="s">
        <v>71</v>
      </c>
      <c r="B31" s="30"/>
      <c r="C31" s="31" t="s">
        <v>72</v>
      </c>
      <c r="D31" s="34"/>
      <c r="E31" s="35"/>
      <c r="F31" s="176">
        <v>0</v>
      </c>
      <c r="G31" s="176">
        <v>0</v>
      </c>
      <c r="H31" s="110"/>
      <c r="I31" s="110"/>
    </row>
    <row r="32" spans="1:9">
      <c r="A32" s="29" t="s">
        <v>73</v>
      </c>
      <c r="B32" s="30"/>
      <c r="C32" s="31" t="s">
        <v>74</v>
      </c>
      <c r="D32" s="34"/>
      <c r="E32" s="35"/>
      <c r="F32" s="176">
        <v>156.74</v>
      </c>
      <c r="G32" s="176">
        <v>313.27999999999997</v>
      </c>
      <c r="H32" s="110"/>
      <c r="I32" s="110"/>
    </row>
    <row r="33" spans="1:12">
      <c r="A33" s="29" t="s">
        <v>75</v>
      </c>
      <c r="B33" s="30"/>
      <c r="C33" s="31" t="s">
        <v>76</v>
      </c>
      <c r="D33" s="34"/>
      <c r="E33" s="35"/>
      <c r="F33" s="176">
        <v>74323.839999999997</v>
      </c>
      <c r="G33" s="176">
        <v>86518.06</v>
      </c>
      <c r="H33" s="110"/>
      <c r="I33" s="110"/>
    </row>
    <row r="34" spans="1:12">
      <c r="A34" s="29" t="s">
        <v>77</v>
      </c>
      <c r="B34" s="30"/>
      <c r="C34" s="31" t="s">
        <v>78</v>
      </c>
      <c r="D34" s="34"/>
      <c r="E34" s="35"/>
      <c r="F34" s="176">
        <v>0</v>
      </c>
      <c r="G34" s="176">
        <v>0</v>
      </c>
      <c r="H34" s="110"/>
      <c r="I34" s="110"/>
    </row>
    <row r="35" spans="1:12">
      <c r="A35" s="29" t="s">
        <v>79</v>
      </c>
      <c r="B35" s="30"/>
      <c r="C35" s="31" t="s">
        <v>80</v>
      </c>
      <c r="D35" s="34"/>
      <c r="E35" s="35"/>
      <c r="F35" s="176">
        <v>4285.42</v>
      </c>
      <c r="G35" s="176">
        <v>5142.28</v>
      </c>
      <c r="H35" s="110"/>
      <c r="I35" s="110"/>
    </row>
    <row r="36" spans="1:12">
      <c r="A36" s="29" t="s">
        <v>81</v>
      </c>
      <c r="B36" s="44"/>
      <c r="C36" s="45" t="s">
        <v>82</v>
      </c>
      <c r="D36" s="46"/>
      <c r="E36" s="35"/>
      <c r="F36" s="176">
        <v>0</v>
      </c>
      <c r="G36" s="176">
        <v>0</v>
      </c>
      <c r="H36" s="110"/>
      <c r="I36" s="110"/>
    </row>
    <row r="37" spans="1:12">
      <c r="A37" s="29" t="s">
        <v>83</v>
      </c>
      <c r="B37" s="30"/>
      <c r="C37" s="31" t="s">
        <v>84</v>
      </c>
      <c r="D37" s="34"/>
      <c r="E37" s="36"/>
      <c r="F37" s="135">
        <v>0</v>
      </c>
      <c r="G37" s="135">
        <v>0</v>
      </c>
      <c r="H37" s="110"/>
      <c r="I37" s="110"/>
    </row>
    <row r="38" spans="1:12">
      <c r="A38" s="47" t="s">
        <v>85</v>
      </c>
      <c r="B38" s="48" t="s">
        <v>86</v>
      </c>
      <c r="C38" s="48"/>
      <c r="D38" s="36"/>
      <c r="E38" s="36"/>
      <c r="F38" s="135">
        <v>0</v>
      </c>
      <c r="G38" s="135">
        <v>0</v>
      </c>
      <c r="H38" s="110"/>
      <c r="I38" s="110"/>
    </row>
    <row r="39" spans="1:12">
      <c r="A39" s="47" t="s">
        <v>87</v>
      </c>
      <c r="B39" s="48" t="s">
        <v>167</v>
      </c>
      <c r="C39" s="48"/>
      <c r="D39" s="36"/>
      <c r="E39" s="49"/>
      <c r="F39" s="135">
        <v>0</v>
      </c>
      <c r="G39" s="135">
        <v>0</v>
      </c>
      <c r="H39" s="110"/>
      <c r="I39" s="110"/>
    </row>
    <row r="40" spans="1:12">
      <c r="A40" s="18" t="s">
        <v>88</v>
      </c>
      <c r="B40" s="50" t="s">
        <v>89</v>
      </c>
      <c r="C40" s="51"/>
      <c r="D40" s="52"/>
      <c r="E40" s="35"/>
      <c r="F40" s="135">
        <v>0</v>
      </c>
      <c r="G40" s="135">
        <v>0</v>
      </c>
      <c r="H40" s="110"/>
      <c r="I40" s="110"/>
    </row>
    <row r="41" spans="1:12">
      <c r="A41" s="19" t="s">
        <v>90</v>
      </c>
      <c r="B41" s="20" t="s">
        <v>91</v>
      </c>
      <c r="C41" s="21"/>
      <c r="D41" s="22"/>
      <c r="E41" s="53"/>
      <c r="F41" s="165">
        <f>F42+F48+F49+F56+F57</f>
        <v>282162.3</v>
      </c>
      <c r="G41" s="165">
        <f>G42+G48+G49+G56+G57</f>
        <v>180800.91</v>
      </c>
      <c r="H41" s="110"/>
      <c r="I41" s="110"/>
    </row>
    <row r="42" spans="1:12">
      <c r="A42" s="24" t="s">
        <v>51</v>
      </c>
      <c r="B42" s="25" t="s">
        <v>92</v>
      </c>
      <c r="C42" s="54"/>
      <c r="D42" s="55"/>
      <c r="E42" s="24">
        <v>2</v>
      </c>
      <c r="F42" s="166">
        <f>F43+F44+F45+F46+F47</f>
        <v>349.7</v>
      </c>
      <c r="G42" s="166">
        <f>G43+G44+G45+G46+G47</f>
        <v>211.54</v>
      </c>
      <c r="H42" s="110"/>
      <c r="I42" s="110"/>
    </row>
    <row r="43" spans="1:12">
      <c r="A43" s="56" t="s">
        <v>53</v>
      </c>
      <c r="B43" s="44"/>
      <c r="C43" s="45" t="s">
        <v>93</v>
      </c>
      <c r="D43" s="46"/>
      <c r="E43" s="35"/>
      <c r="F43" s="135">
        <v>0</v>
      </c>
      <c r="G43" s="135">
        <v>0</v>
      </c>
      <c r="H43" s="110"/>
      <c r="I43" s="110"/>
    </row>
    <row r="44" spans="1:12">
      <c r="A44" s="56" t="s">
        <v>55</v>
      </c>
      <c r="B44" s="44"/>
      <c r="C44" s="45" t="s">
        <v>94</v>
      </c>
      <c r="D44" s="46"/>
      <c r="E44" s="35"/>
      <c r="F44" s="176">
        <v>349.7</v>
      </c>
      <c r="G44" s="176">
        <v>211.54</v>
      </c>
      <c r="H44" s="110"/>
      <c r="I44" s="110"/>
    </row>
    <row r="45" spans="1:12">
      <c r="A45" s="56" t="s">
        <v>57</v>
      </c>
      <c r="B45" s="44"/>
      <c r="C45" s="45" t="s">
        <v>95</v>
      </c>
      <c r="D45" s="46"/>
      <c r="E45" s="35"/>
      <c r="F45" s="135">
        <v>0</v>
      </c>
      <c r="G45" s="135">
        <v>0</v>
      </c>
      <c r="H45" s="110"/>
      <c r="I45" s="110"/>
    </row>
    <row r="46" spans="1:12">
      <c r="A46" s="56" t="s">
        <v>59</v>
      </c>
      <c r="B46" s="44"/>
      <c r="C46" s="45" t="s">
        <v>96</v>
      </c>
      <c r="D46" s="46"/>
      <c r="E46" s="35"/>
      <c r="F46" s="135">
        <v>0</v>
      </c>
      <c r="G46" s="135">
        <v>0</v>
      </c>
      <c r="H46" s="110"/>
      <c r="I46" s="110"/>
    </row>
    <row r="47" spans="1:12">
      <c r="A47" s="56" t="s">
        <v>61</v>
      </c>
      <c r="B47" s="57"/>
      <c r="C47" s="432" t="s">
        <v>97</v>
      </c>
      <c r="D47" s="433"/>
      <c r="E47" s="35"/>
      <c r="F47" s="135">
        <v>0</v>
      </c>
      <c r="G47" s="135">
        <v>0</v>
      </c>
      <c r="H47" s="110"/>
      <c r="I47" s="110"/>
    </row>
    <row r="48" spans="1:12">
      <c r="A48" s="58" t="s">
        <v>63</v>
      </c>
      <c r="B48" s="59" t="s">
        <v>98</v>
      </c>
      <c r="C48" s="60"/>
      <c r="D48" s="61"/>
      <c r="E48" s="47">
        <v>3</v>
      </c>
      <c r="F48" s="176">
        <v>311.94</v>
      </c>
      <c r="G48" s="176">
        <v>396.86</v>
      </c>
      <c r="H48" s="110"/>
      <c r="I48" s="110"/>
      <c r="L48" s="218"/>
    </row>
    <row r="49" spans="1:20">
      <c r="A49" s="24" t="s">
        <v>85</v>
      </c>
      <c r="B49" s="25" t="s">
        <v>99</v>
      </c>
      <c r="C49" s="54"/>
      <c r="D49" s="55"/>
      <c r="E49" s="43"/>
      <c r="F49" s="166">
        <f>F50+F51+F52+F53+F54+F55</f>
        <v>193978.69999999998</v>
      </c>
      <c r="G49" s="166">
        <f>G50+G51+G52+G53+G54+G55</f>
        <v>87893.94</v>
      </c>
      <c r="H49" s="110"/>
      <c r="I49" s="110"/>
    </row>
    <row r="50" spans="1:20">
      <c r="A50" s="56" t="s">
        <v>100</v>
      </c>
      <c r="B50" s="62"/>
      <c r="C50" s="63" t="s">
        <v>101</v>
      </c>
      <c r="D50" s="64"/>
      <c r="E50" s="36"/>
      <c r="F50" s="135">
        <v>0</v>
      </c>
      <c r="G50" s="135">
        <v>0</v>
      </c>
      <c r="H50" s="110"/>
      <c r="I50" s="110"/>
      <c r="K50" s="222"/>
    </row>
    <row r="51" spans="1:20">
      <c r="A51" s="65" t="s">
        <v>102</v>
      </c>
      <c r="B51" s="44"/>
      <c r="C51" s="45" t="s">
        <v>103</v>
      </c>
      <c r="D51" s="66"/>
      <c r="E51" s="67"/>
      <c r="F51" s="136">
        <v>0</v>
      </c>
      <c r="G51" s="136">
        <v>0</v>
      </c>
      <c r="H51" s="110"/>
      <c r="I51" s="110"/>
      <c r="J51" s="190"/>
      <c r="K51" s="222"/>
    </row>
    <row r="52" spans="1:20">
      <c r="A52" s="56" t="s">
        <v>104</v>
      </c>
      <c r="B52" s="44"/>
      <c r="C52" s="45" t="s">
        <v>105</v>
      </c>
      <c r="D52" s="46"/>
      <c r="E52" s="58"/>
      <c r="F52" s="176">
        <v>0</v>
      </c>
      <c r="G52" s="176">
        <v>0</v>
      </c>
      <c r="H52" s="110"/>
      <c r="I52" s="110"/>
      <c r="J52" s="190"/>
      <c r="K52" s="221"/>
      <c r="P52" s="219"/>
      <c r="R52" s="239"/>
    </row>
    <row r="53" spans="1:20">
      <c r="A53" s="56" t="s">
        <v>106</v>
      </c>
      <c r="B53" s="44"/>
      <c r="C53" s="432" t="s">
        <v>107</v>
      </c>
      <c r="D53" s="433"/>
      <c r="E53" s="145">
        <v>4</v>
      </c>
      <c r="F53" s="176">
        <v>9449.84</v>
      </c>
      <c r="G53" s="176">
        <v>8091.47</v>
      </c>
      <c r="H53" s="110"/>
      <c r="I53" s="218"/>
      <c r="J53" s="218"/>
      <c r="Q53" s="240"/>
      <c r="R53" s="239"/>
    </row>
    <row r="54" spans="1:20">
      <c r="A54" s="56" t="s">
        <v>108</v>
      </c>
      <c r="B54" s="44"/>
      <c r="C54" s="45" t="s">
        <v>109</v>
      </c>
      <c r="D54" s="46"/>
      <c r="E54" s="180">
        <v>5</v>
      </c>
      <c r="F54" s="176">
        <v>181190.52</v>
      </c>
      <c r="G54" s="176">
        <v>76253.77</v>
      </c>
      <c r="H54" s="110"/>
      <c r="I54" s="110"/>
      <c r="M54" s="219"/>
      <c r="N54" s="219"/>
    </row>
    <row r="55" spans="1:20">
      <c r="A55" s="56" t="s">
        <v>110</v>
      </c>
      <c r="B55" s="44"/>
      <c r="C55" s="45" t="s">
        <v>111</v>
      </c>
      <c r="D55" s="46"/>
      <c r="E55" s="58"/>
      <c r="F55" s="176">
        <v>3338.34</v>
      </c>
      <c r="G55" s="176">
        <v>3548.7</v>
      </c>
      <c r="H55" s="110"/>
      <c r="I55" s="110"/>
      <c r="J55" s="190"/>
      <c r="K55" s="221"/>
      <c r="O55" s="226"/>
    </row>
    <row r="56" spans="1:20">
      <c r="A56" s="58" t="s">
        <v>87</v>
      </c>
      <c r="B56" s="69" t="s">
        <v>112</v>
      </c>
      <c r="C56" s="69"/>
      <c r="D56" s="70"/>
      <c r="E56" s="68"/>
      <c r="F56" s="176">
        <v>0</v>
      </c>
      <c r="G56" s="176">
        <v>0</v>
      </c>
      <c r="H56" s="110"/>
      <c r="I56" s="190"/>
      <c r="J56" s="190"/>
      <c r="K56" s="221"/>
      <c r="M56" s="218"/>
      <c r="N56" s="220"/>
      <c r="P56" s="220"/>
      <c r="S56" s="220"/>
      <c r="T56" s="220"/>
    </row>
    <row r="57" spans="1:20">
      <c r="A57" s="58" t="s">
        <v>113</v>
      </c>
      <c r="B57" s="69" t="s">
        <v>114</v>
      </c>
      <c r="C57" s="69"/>
      <c r="D57" s="70"/>
      <c r="E57" s="47"/>
      <c r="F57" s="176">
        <v>87521.96</v>
      </c>
      <c r="G57" s="176">
        <v>92298.57</v>
      </c>
      <c r="H57" s="110"/>
      <c r="I57" s="190"/>
      <c r="J57" s="190"/>
      <c r="K57" s="221"/>
      <c r="M57" s="226"/>
      <c r="N57" s="226"/>
      <c r="S57" s="226"/>
    </row>
    <row r="58" spans="1:20">
      <c r="A58" s="71"/>
      <c r="B58" s="72" t="s">
        <v>115</v>
      </c>
      <c r="C58" s="73"/>
      <c r="D58" s="74"/>
      <c r="E58" s="75"/>
      <c r="F58" s="167">
        <f>F20+F40+F41</f>
        <v>360928.3</v>
      </c>
      <c r="G58" s="167">
        <f>G20+G40+G41</f>
        <v>272774.53000000003</v>
      </c>
      <c r="H58" s="110"/>
      <c r="I58" s="218"/>
      <c r="J58" s="218"/>
      <c r="M58" s="218"/>
      <c r="N58" s="218"/>
      <c r="O58" s="241"/>
      <c r="P58" s="242"/>
      <c r="S58" s="226"/>
    </row>
    <row r="59" spans="1:20">
      <c r="A59" s="19" t="s">
        <v>116</v>
      </c>
      <c r="B59" s="20" t="s">
        <v>117</v>
      </c>
      <c r="C59" s="20"/>
      <c r="D59" s="76"/>
      <c r="E59" s="111">
        <v>6</v>
      </c>
      <c r="F59" s="165">
        <f>F60+F61+F62+F63</f>
        <v>78932.2</v>
      </c>
      <c r="G59" s="165">
        <f>G60+G61+G62+G63</f>
        <v>105793.68</v>
      </c>
      <c r="H59" s="110"/>
      <c r="I59" s="110"/>
    </row>
    <row r="60" spans="1:20">
      <c r="A60" s="47" t="s">
        <v>51</v>
      </c>
      <c r="B60" s="69" t="s">
        <v>118</v>
      </c>
      <c r="C60" s="69"/>
      <c r="D60" s="70"/>
      <c r="E60" s="58"/>
      <c r="F60" s="176">
        <v>0</v>
      </c>
      <c r="G60" s="176">
        <v>0</v>
      </c>
      <c r="H60" s="110"/>
      <c r="I60" s="110"/>
    </row>
    <row r="61" spans="1:20">
      <c r="A61" s="77" t="s">
        <v>63</v>
      </c>
      <c r="B61" s="181" t="s">
        <v>119</v>
      </c>
      <c r="C61" s="182"/>
      <c r="D61" s="183"/>
      <c r="E61" s="185"/>
      <c r="F61" s="186">
        <v>68273.399999999994</v>
      </c>
      <c r="G61" s="186">
        <v>77980.5</v>
      </c>
      <c r="H61" s="110"/>
      <c r="I61" s="110"/>
      <c r="M61" s="219"/>
    </row>
    <row r="62" spans="1:20">
      <c r="A62" s="47" t="s">
        <v>85</v>
      </c>
      <c r="B62" s="434" t="s">
        <v>120</v>
      </c>
      <c r="C62" s="435"/>
      <c r="D62" s="433"/>
      <c r="E62" s="58"/>
      <c r="F62" s="187">
        <v>10658.8</v>
      </c>
      <c r="G62" s="187">
        <v>27813.18</v>
      </c>
      <c r="H62" s="110"/>
      <c r="I62" s="110"/>
      <c r="M62" s="219"/>
    </row>
    <row r="63" spans="1:20">
      <c r="A63" s="47" t="s">
        <v>121</v>
      </c>
      <c r="B63" s="69" t="s">
        <v>122</v>
      </c>
      <c r="C63" s="44"/>
      <c r="D63" s="184"/>
      <c r="E63" s="58"/>
      <c r="F63" s="187">
        <v>0</v>
      </c>
      <c r="G63" s="187">
        <v>0</v>
      </c>
      <c r="H63" s="191"/>
      <c r="I63" s="191"/>
      <c r="L63" s="220"/>
    </row>
    <row r="64" spans="1:20">
      <c r="A64" s="19" t="s">
        <v>123</v>
      </c>
      <c r="B64" s="20" t="s">
        <v>124</v>
      </c>
      <c r="C64" s="21"/>
      <c r="D64" s="22"/>
      <c r="E64" s="111"/>
      <c r="F64" s="165">
        <f>F65+F69</f>
        <v>201828.07</v>
      </c>
      <c r="G64" s="165">
        <f>G65+G69</f>
        <v>90024.72</v>
      </c>
      <c r="H64" s="110"/>
      <c r="I64" s="110"/>
      <c r="M64" s="220"/>
    </row>
    <row r="65" spans="1:16">
      <c r="A65" s="24" t="s">
        <v>51</v>
      </c>
      <c r="B65" s="25" t="s">
        <v>125</v>
      </c>
      <c r="C65" s="54"/>
      <c r="D65" s="55"/>
      <c r="E65" s="24"/>
      <c r="F65" s="137">
        <f>F66+F67+F68</f>
        <v>9625.4</v>
      </c>
      <c r="G65" s="137">
        <f>G66+G67+G68</f>
        <v>9625.4</v>
      </c>
      <c r="H65" s="110"/>
      <c r="I65" s="110"/>
    </row>
    <row r="66" spans="1:16">
      <c r="A66" s="29" t="s">
        <v>53</v>
      </c>
      <c r="B66" s="79"/>
      <c r="C66" s="31" t="s">
        <v>126</v>
      </c>
      <c r="D66" s="80"/>
      <c r="E66" s="145"/>
      <c r="F66" s="135">
        <v>0</v>
      </c>
      <c r="G66" s="135">
        <v>0</v>
      </c>
      <c r="H66" s="110"/>
      <c r="I66" s="110"/>
    </row>
    <row r="67" spans="1:16">
      <c r="A67" s="29" t="s">
        <v>55</v>
      </c>
      <c r="B67" s="30"/>
      <c r="C67" s="31" t="s">
        <v>127</v>
      </c>
      <c r="D67" s="34"/>
      <c r="E67" s="47">
        <v>7</v>
      </c>
      <c r="F67" s="176">
        <v>9625.4</v>
      </c>
      <c r="G67" s="176">
        <v>9625.4</v>
      </c>
      <c r="H67" s="110"/>
    </row>
    <row r="68" spans="1:16">
      <c r="A68" s="29" t="s">
        <v>128</v>
      </c>
      <c r="B68" s="30"/>
      <c r="C68" s="31" t="s">
        <v>129</v>
      </c>
      <c r="D68" s="34"/>
      <c r="E68" s="146"/>
      <c r="F68" s="176">
        <v>0</v>
      </c>
      <c r="G68" s="176">
        <v>0</v>
      </c>
      <c r="H68" s="110"/>
      <c r="I68" s="110"/>
    </row>
    <row r="69" spans="1:16">
      <c r="A69" s="24" t="s">
        <v>63</v>
      </c>
      <c r="B69" s="40" t="s">
        <v>130</v>
      </c>
      <c r="C69" s="41"/>
      <c r="D69" s="42"/>
      <c r="E69" s="24"/>
      <c r="F69" s="166">
        <f>F70+F71+F72+F73+F74+F75+F78+F79+F80+F81+F82+F83</f>
        <v>192202.67</v>
      </c>
      <c r="G69" s="166">
        <f>G70+G71+G72+G73+G74+G75+G78+G79+G80+G81+G82+G83</f>
        <v>80399.320000000007</v>
      </c>
      <c r="H69" s="110"/>
      <c r="I69" s="110"/>
    </row>
    <row r="70" spans="1:16">
      <c r="A70" s="29" t="s">
        <v>65</v>
      </c>
      <c r="B70" s="30"/>
      <c r="C70" s="31" t="s">
        <v>131</v>
      </c>
      <c r="D70" s="32"/>
      <c r="E70" s="47"/>
      <c r="F70" s="135">
        <v>0</v>
      </c>
      <c r="G70" s="135">
        <v>0</v>
      </c>
      <c r="H70" s="110"/>
      <c r="I70" s="110"/>
    </row>
    <row r="71" spans="1:16">
      <c r="A71" s="29" t="s">
        <v>67</v>
      </c>
      <c r="B71" s="79"/>
      <c r="C71" s="31" t="s">
        <v>132</v>
      </c>
      <c r="D71" s="80"/>
      <c r="E71" s="145"/>
      <c r="F71" s="135">
        <v>0</v>
      </c>
      <c r="G71" s="135">
        <v>0</v>
      </c>
      <c r="H71" s="110"/>
      <c r="I71" s="110"/>
    </row>
    <row r="72" spans="1:16">
      <c r="A72" s="29" t="s">
        <v>69</v>
      </c>
      <c r="B72" s="79"/>
      <c r="C72" s="31" t="s">
        <v>133</v>
      </c>
      <c r="D72" s="80"/>
      <c r="E72" s="145"/>
      <c r="F72" s="135">
        <v>0</v>
      </c>
      <c r="G72" s="135">
        <v>0</v>
      </c>
      <c r="H72" s="110"/>
      <c r="I72" s="110"/>
    </row>
    <row r="73" spans="1:16">
      <c r="A73" s="81" t="s">
        <v>71</v>
      </c>
      <c r="B73" s="62"/>
      <c r="C73" s="83" t="s">
        <v>134</v>
      </c>
      <c r="D73" s="64"/>
      <c r="E73" s="145"/>
      <c r="F73" s="135">
        <v>0</v>
      </c>
      <c r="G73" s="135">
        <v>0</v>
      </c>
      <c r="H73" s="110"/>
      <c r="I73" s="110"/>
      <c r="L73" s="219"/>
      <c r="M73" s="219"/>
    </row>
    <row r="74" spans="1:16">
      <c r="A74" s="47" t="s">
        <v>73</v>
      </c>
      <c r="B74" s="38"/>
      <c r="C74" s="38" t="s">
        <v>135</v>
      </c>
      <c r="D74" s="32"/>
      <c r="E74" s="147"/>
      <c r="F74" s="135">
        <v>0</v>
      </c>
      <c r="G74" s="135">
        <v>0</v>
      </c>
      <c r="H74" s="110"/>
      <c r="I74" s="110"/>
      <c r="L74" s="219"/>
      <c r="M74" s="219"/>
    </row>
    <row r="75" spans="1:16">
      <c r="A75" s="84" t="s">
        <v>75</v>
      </c>
      <c r="B75" s="41"/>
      <c r="C75" s="85" t="s">
        <v>136</v>
      </c>
      <c r="D75" s="86"/>
      <c r="E75" s="24"/>
      <c r="F75" s="166">
        <f>F76+F77</f>
        <v>0</v>
      </c>
      <c r="G75" s="166">
        <f>G76+G77</f>
        <v>0</v>
      </c>
      <c r="H75" s="110"/>
      <c r="I75" s="110"/>
    </row>
    <row r="76" spans="1:16">
      <c r="A76" s="56" t="s">
        <v>137</v>
      </c>
      <c r="B76" s="44"/>
      <c r="C76" s="66"/>
      <c r="D76" s="46" t="s">
        <v>138</v>
      </c>
      <c r="E76" s="145"/>
      <c r="F76" s="135">
        <v>0</v>
      </c>
      <c r="G76" s="135">
        <v>0</v>
      </c>
      <c r="H76" s="110"/>
      <c r="I76" s="110"/>
      <c r="L76" s="219"/>
      <c r="M76" s="219"/>
    </row>
    <row r="77" spans="1:16">
      <c r="A77" s="56" t="s">
        <v>139</v>
      </c>
      <c r="B77" s="44"/>
      <c r="C77" s="66"/>
      <c r="D77" s="46" t="s">
        <v>140</v>
      </c>
      <c r="E77" s="148"/>
      <c r="F77" s="135">
        <v>0</v>
      </c>
      <c r="G77" s="135">
        <v>0</v>
      </c>
      <c r="H77" s="110"/>
      <c r="I77" s="110"/>
    </row>
    <row r="78" spans="1:16">
      <c r="A78" s="56" t="s">
        <v>77</v>
      </c>
      <c r="B78" s="60"/>
      <c r="C78" s="87" t="s">
        <v>141</v>
      </c>
      <c r="D78" s="88"/>
      <c r="E78" s="145"/>
      <c r="F78" s="135">
        <v>11592.41</v>
      </c>
      <c r="G78" s="135">
        <v>0</v>
      </c>
      <c r="H78" s="110"/>
      <c r="I78" s="110"/>
      <c r="L78" s="219"/>
      <c r="M78" s="219"/>
    </row>
    <row r="79" spans="1:16">
      <c r="A79" s="56" t="s">
        <v>79</v>
      </c>
      <c r="B79" s="89"/>
      <c r="C79" s="45" t="s">
        <v>142</v>
      </c>
      <c r="D79" s="90"/>
      <c r="E79" s="145"/>
      <c r="F79" s="135">
        <v>0</v>
      </c>
      <c r="G79" s="135">
        <v>0</v>
      </c>
      <c r="H79" s="110"/>
      <c r="I79" s="110"/>
      <c r="N79" s="243"/>
    </row>
    <row r="80" spans="1:16">
      <c r="A80" s="56" t="s">
        <v>81</v>
      </c>
      <c r="B80" s="30"/>
      <c r="C80" s="31" t="s">
        <v>143</v>
      </c>
      <c r="D80" s="34"/>
      <c r="E80" s="145"/>
      <c r="F80" s="176">
        <v>7035.56</v>
      </c>
      <c r="G80" s="176">
        <v>875.63</v>
      </c>
      <c r="H80" s="110"/>
      <c r="I80" s="110"/>
      <c r="J80" s="190"/>
      <c r="L80" s="218"/>
      <c r="M80" s="220"/>
      <c r="P80" s="219"/>
    </row>
    <row r="81" spans="1:20">
      <c r="A81" s="56" t="s">
        <v>83</v>
      </c>
      <c r="B81" s="30"/>
      <c r="C81" s="31" t="s">
        <v>144</v>
      </c>
      <c r="D81" s="34"/>
      <c r="E81" s="145"/>
      <c r="F81" s="176">
        <v>99552.31</v>
      </c>
      <c r="G81" s="176">
        <v>1016.06</v>
      </c>
      <c r="H81" s="110"/>
      <c r="I81" s="219"/>
      <c r="J81" s="219"/>
      <c r="L81" s="242"/>
      <c r="P81" s="220"/>
      <c r="Q81" s="220"/>
      <c r="S81" s="220">
        <f>SUM(S76:S80)</f>
        <v>0</v>
      </c>
    </row>
    <row r="82" spans="1:20">
      <c r="A82" s="29" t="s">
        <v>145</v>
      </c>
      <c r="B82" s="44"/>
      <c r="C82" s="45" t="s">
        <v>146</v>
      </c>
      <c r="D82" s="46"/>
      <c r="E82" s="145">
        <v>8</v>
      </c>
      <c r="F82" s="176">
        <v>71875.72</v>
      </c>
      <c r="G82" s="176">
        <v>75167.100000000006</v>
      </c>
      <c r="H82" s="110"/>
      <c r="I82" s="190"/>
      <c r="J82" s="190"/>
      <c r="K82" s="219"/>
      <c r="L82" s="242"/>
    </row>
    <row r="83" spans="1:20">
      <c r="A83" s="29" t="s">
        <v>147</v>
      </c>
      <c r="B83" s="30"/>
      <c r="C83" s="31" t="s">
        <v>148</v>
      </c>
      <c r="D83" s="34"/>
      <c r="E83" s="145"/>
      <c r="F83" s="176">
        <v>2146.67</v>
      </c>
      <c r="G83" s="176">
        <v>3340.53</v>
      </c>
      <c r="H83" s="218"/>
      <c r="I83" s="190"/>
      <c r="J83" s="190"/>
      <c r="K83" s="219"/>
      <c r="L83" s="242"/>
      <c r="S83" s="218"/>
    </row>
    <row r="84" spans="1:20">
      <c r="A84" s="19" t="s">
        <v>149</v>
      </c>
      <c r="B84" s="91" t="s">
        <v>150</v>
      </c>
      <c r="C84" s="92"/>
      <c r="D84" s="93"/>
      <c r="E84" s="149"/>
      <c r="F84" s="165">
        <f>F85+F86+F89+F90</f>
        <v>80168.03</v>
      </c>
      <c r="G84" s="165">
        <f>G85+G86+G89+G90</f>
        <v>76956.13</v>
      </c>
      <c r="H84" s="110"/>
      <c r="I84" s="244"/>
      <c r="J84" s="244"/>
      <c r="K84" s="218"/>
      <c r="O84" s="240"/>
      <c r="P84" s="219"/>
    </row>
    <row r="85" spans="1:20">
      <c r="A85" s="47" t="s">
        <v>51</v>
      </c>
      <c r="B85" s="48" t="s">
        <v>151</v>
      </c>
      <c r="C85" s="30"/>
      <c r="D85" s="78"/>
      <c r="E85" s="146"/>
      <c r="F85" s="135">
        <v>0</v>
      </c>
      <c r="G85" s="135">
        <v>0</v>
      </c>
      <c r="H85" s="110"/>
      <c r="I85" s="190"/>
      <c r="J85" s="190"/>
      <c r="K85" s="226"/>
      <c r="L85" s="242"/>
      <c r="M85" s="226"/>
      <c r="O85" s="240"/>
      <c r="T85" s="218"/>
    </row>
    <row r="86" spans="1:20">
      <c r="A86" s="24" t="s">
        <v>63</v>
      </c>
      <c r="B86" s="25" t="s">
        <v>152</v>
      </c>
      <c r="C86" s="54"/>
      <c r="D86" s="55"/>
      <c r="E86" s="24"/>
      <c r="F86" s="166">
        <f>F87+F88</f>
        <v>0</v>
      </c>
      <c r="G86" s="166">
        <f>G87+G88</f>
        <v>0</v>
      </c>
      <c r="H86" s="110"/>
      <c r="I86" s="190"/>
      <c r="J86" s="190"/>
      <c r="K86" s="226"/>
      <c r="L86" s="242"/>
      <c r="M86" s="226"/>
      <c r="P86" s="218"/>
    </row>
    <row r="87" spans="1:20">
      <c r="A87" s="29" t="s">
        <v>65</v>
      </c>
      <c r="B87" s="30"/>
      <c r="C87" s="31" t="s">
        <v>153</v>
      </c>
      <c r="D87" s="34"/>
      <c r="E87" s="47"/>
      <c r="F87" s="135">
        <v>0</v>
      </c>
      <c r="G87" s="135">
        <v>0</v>
      </c>
      <c r="H87" s="110"/>
      <c r="I87" s="218"/>
      <c r="J87" s="218"/>
    </row>
    <row r="88" spans="1:20">
      <c r="A88" s="29" t="s">
        <v>67</v>
      </c>
      <c r="B88" s="30"/>
      <c r="C88" s="31" t="s">
        <v>154</v>
      </c>
      <c r="D88" s="34"/>
      <c r="E88" s="47"/>
      <c r="F88" s="135">
        <v>0</v>
      </c>
      <c r="G88" s="135">
        <v>0</v>
      </c>
      <c r="H88" s="110"/>
      <c r="I88" s="218"/>
      <c r="J88" s="218"/>
      <c r="K88" s="240"/>
      <c r="L88" s="242"/>
    </row>
    <row r="89" spans="1:20">
      <c r="A89" s="58" t="s">
        <v>85</v>
      </c>
      <c r="B89" s="66" t="s">
        <v>155</v>
      </c>
      <c r="C89" s="66"/>
      <c r="D89" s="94"/>
      <c r="E89" s="47"/>
      <c r="F89" s="135">
        <v>0</v>
      </c>
      <c r="G89" s="135">
        <v>0</v>
      </c>
      <c r="H89" s="110"/>
      <c r="I89" s="110"/>
    </row>
    <row r="90" spans="1:20">
      <c r="A90" s="39" t="s">
        <v>87</v>
      </c>
      <c r="B90" s="40" t="s">
        <v>156</v>
      </c>
      <c r="C90" s="41"/>
      <c r="D90" s="42"/>
      <c r="E90" s="24"/>
      <c r="F90" s="166">
        <f>F91+F92</f>
        <v>80168.03</v>
      </c>
      <c r="G90" s="166">
        <f>G91+G92</f>
        <v>76956.13</v>
      </c>
      <c r="H90" s="191"/>
      <c r="I90" s="191"/>
    </row>
    <row r="91" spans="1:20">
      <c r="A91" s="29" t="s">
        <v>157</v>
      </c>
      <c r="B91" s="51"/>
      <c r="C91" s="31" t="s">
        <v>158</v>
      </c>
      <c r="D91" s="188"/>
      <c r="E91" s="189"/>
      <c r="F91" s="249">
        <v>3211.9</v>
      </c>
      <c r="G91" s="249">
        <v>-14629.65</v>
      </c>
      <c r="H91" s="191"/>
      <c r="I91" s="191"/>
      <c r="J91" s="190"/>
      <c r="K91" s="219"/>
      <c r="M91" s="245"/>
      <c r="O91" s="245"/>
    </row>
    <row r="92" spans="1:20">
      <c r="A92" s="29" t="s">
        <v>159</v>
      </c>
      <c r="B92" s="51"/>
      <c r="C92" s="31" t="s">
        <v>160</v>
      </c>
      <c r="D92" s="95"/>
      <c r="E92" s="148"/>
      <c r="F92" s="176">
        <v>76956.13</v>
      </c>
      <c r="G92" s="176">
        <v>91585.78</v>
      </c>
      <c r="H92" s="191"/>
      <c r="I92" s="227"/>
      <c r="J92" s="227"/>
      <c r="L92" s="246"/>
      <c r="M92" s="191"/>
      <c r="O92" s="223"/>
      <c r="P92" s="247"/>
      <c r="Q92" s="248"/>
      <c r="S92" s="223"/>
    </row>
    <row r="93" spans="1:20">
      <c r="A93" s="18" t="s">
        <v>161</v>
      </c>
      <c r="B93" s="96" t="s">
        <v>162</v>
      </c>
      <c r="C93" s="97"/>
      <c r="D93" s="97"/>
      <c r="E93" s="148"/>
      <c r="F93" s="135">
        <v>0</v>
      </c>
      <c r="G93" s="135">
        <v>0</v>
      </c>
      <c r="H93" s="191"/>
      <c r="I93" s="191"/>
      <c r="J93" s="191"/>
      <c r="L93" s="246"/>
      <c r="M93" s="223"/>
      <c r="O93" s="223"/>
      <c r="P93" s="246"/>
      <c r="Q93" s="248"/>
      <c r="S93" s="223"/>
    </row>
    <row r="94" spans="1:20">
      <c r="A94" s="98"/>
      <c r="B94" s="436" t="s">
        <v>163</v>
      </c>
      <c r="C94" s="437"/>
      <c r="D94" s="438"/>
      <c r="E94" s="71"/>
      <c r="F94" s="167">
        <f>F59+F64+F84</f>
        <v>360928.30000000005</v>
      </c>
      <c r="G94" s="167">
        <f>G59+G64+G84</f>
        <v>272774.53000000003</v>
      </c>
      <c r="H94" s="191"/>
      <c r="I94" s="238"/>
      <c r="J94" s="238"/>
      <c r="M94" s="218"/>
      <c r="O94" s="218"/>
      <c r="P94" s="220"/>
      <c r="Q94" s="220"/>
      <c r="S94" s="220"/>
    </row>
    <row r="95" spans="1:20">
      <c r="A95" s="168"/>
      <c r="B95" s="169"/>
      <c r="C95" s="170"/>
      <c r="D95" s="170"/>
      <c r="E95" s="171"/>
      <c r="F95" s="172"/>
      <c r="G95" s="172"/>
      <c r="H95" s="191"/>
      <c r="I95" s="191"/>
      <c r="M95" s="237"/>
      <c r="O95" s="237"/>
    </row>
    <row r="96" spans="1:20">
      <c r="A96" s="251" t="s">
        <v>290</v>
      </c>
      <c r="B96" s="252"/>
      <c r="C96" s="252"/>
      <c r="D96" s="252"/>
      <c r="E96" s="253"/>
      <c r="F96" s="138"/>
      <c r="G96" s="138"/>
      <c r="H96" s="191"/>
      <c r="I96" s="191"/>
    </row>
    <row r="97" spans="1:15" ht="15">
      <c r="A97" s="252" t="s">
        <v>291</v>
      </c>
      <c r="B97" s="252"/>
      <c r="C97" s="252"/>
      <c r="D97" s="252"/>
      <c r="E97" s="254"/>
      <c r="F97" s="450" t="s">
        <v>292</v>
      </c>
      <c r="G97" s="450"/>
      <c r="H97" s="191"/>
      <c r="I97" s="191"/>
      <c r="M97" s="238"/>
      <c r="O97" s="238"/>
    </row>
    <row r="98" spans="1:15">
      <c r="A98" s="447" t="s">
        <v>0</v>
      </c>
      <c r="B98" s="447"/>
      <c r="C98" s="447"/>
      <c r="D98" s="447"/>
      <c r="E98" s="447"/>
      <c r="F98" s="449" t="s">
        <v>164</v>
      </c>
      <c r="G98" s="449"/>
      <c r="H98" s="191"/>
      <c r="I98" s="191"/>
      <c r="M98" s="222"/>
      <c r="O98" s="222"/>
    </row>
    <row r="99" spans="1:15">
      <c r="A99" s="447" t="s">
        <v>1</v>
      </c>
      <c r="B99" s="447"/>
      <c r="C99" s="447"/>
      <c r="D99" s="447"/>
      <c r="E99" s="447"/>
      <c r="F99" s="125"/>
      <c r="G99" s="125"/>
      <c r="H99" s="191"/>
      <c r="I99" s="191"/>
      <c r="M99" s="245"/>
      <c r="O99" s="245"/>
    </row>
    <row r="100" spans="1:15">
      <c r="A100" s="447"/>
      <c r="B100" s="447"/>
      <c r="C100" s="447"/>
      <c r="D100" s="447"/>
      <c r="E100" s="447"/>
      <c r="F100" s="449"/>
      <c r="G100" s="449"/>
      <c r="H100" s="191"/>
      <c r="I100" s="191"/>
    </row>
    <row r="101" spans="1:15">
      <c r="A101" s="447" t="s">
        <v>260</v>
      </c>
      <c r="B101" s="447"/>
      <c r="C101" s="447"/>
      <c r="D101" s="447"/>
      <c r="E101" s="447"/>
      <c r="F101" s="448" t="s">
        <v>261</v>
      </c>
      <c r="G101" s="448"/>
      <c r="H101" s="191"/>
      <c r="I101" s="191"/>
    </row>
    <row r="102" spans="1:15">
      <c r="A102" s="447" t="s">
        <v>256</v>
      </c>
      <c r="B102" s="447"/>
      <c r="C102" s="447"/>
      <c r="D102" s="447"/>
      <c r="E102" s="447"/>
      <c r="F102" s="449" t="s">
        <v>164</v>
      </c>
      <c r="G102" s="449"/>
      <c r="H102" s="191"/>
      <c r="I102" s="191"/>
      <c r="N102" s="224"/>
      <c r="O102" s="223"/>
    </row>
    <row r="103" spans="1:15">
      <c r="A103" s="11"/>
      <c r="B103" s="11"/>
      <c r="C103" s="11"/>
      <c r="D103" s="11"/>
      <c r="E103" s="11"/>
      <c r="F103" s="138"/>
      <c r="G103" s="138"/>
      <c r="H103" s="191"/>
      <c r="I103" s="191"/>
      <c r="N103" s="224"/>
      <c r="O103" s="223"/>
    </row>
    <row r="104" spans="1:15" ht="15" customHeight="1">
      <c r="A104" s="110"/>
      <c r="B104" s="110"/>
      <c r="C104" s="110"/>
      <c r="D104" s="110"/>
      <c r="E104" s="110"/>
      <c r="F104" s="190"/>
      <c r="G104" s="190"/>
      <c r="H104" s="110"/>
      <c r="I104" s="110"/>
      <c r="O104" s="220"/>
    </row>
    <row r="105" spans="1:15">
      <c r="A105" s="110"/>
      <c r="B105" s="110"/>
      <c r="C105" s="110"/>
      <c r="D105" s="192"/>
      <c r="E105" s="110"/>
      <c r="F105" s="250"/>
      <c r="G105" s="250"/>
      <c r="H105" s="110"/>
      <c r="I105" s="110"/>
    </row>
    <row r="106" spans="1:15">
      <c r="A106" s="110"/>
      <c r="B106" s="110"/>
      <c r="C106" s="110"/>
      <c r="D106" s="192"/>
      <c r="E106" s="110"/>
      <c r="F106" s="190"/>
      <c r="G106" s="190"/>
      <c r="H106" s="110"/>
      <c r="I106" s="110"/>
    </row>
    <row r="113" customFormat="1"/>
    <row r="114" customFormat="1"/>
    <row r="115" customFormat="1"/>
  </sheetData>
  <mergeCells count="28">
    <mergeCell ref="A101:E101"/>
    <mergeCell ref="F101:G101"/>
    <mergeCell ref="A102:E102"/>
    <mergeCell ref="F102:G102"/>
    <mergeCell ref="F97:G97"/>
    <mergeCell ref="A98:E98"/>
    <mergeCell ref="F98:G98"/>
    <mergeCell ref="A99:E99"/>
    <mergeCell ref="A100:E100"/>
    <mergeCell ref="F100:G100"/>
    <mergeCell ref="C53:D53"/>
    <mergeCell ref="B62:D62"/>
    <mergeCell ref="B94:D94"/>
    <mergeCell ref="A16:G16"/>
    <mergeCell ref="A17:G17"/>
    <mergeCell ref="D18:G18"/>
    <mergeCell ref="B19:D19"/>
    <mergeCell ref="C47:D47"/>
    <mergeCell ref="A9:G9"/>
    <mergeCell ref="A10:G11"/>
    <mergeCell ref="A12:E12"/>
    <mergeCell ref="A13:G13"/>
    <mergeCell ref="A14:G14"/>
    <mergeCell ref="E2:G2"/>
    <mergeCell ref="E3:G3"/>
    <mergeCell ref="A5:G6"/>
    <mergeCell ref="A7:G7"/>
    <mergeCell ref="A8:G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83"/>
  <sheetViews>
    <sheetView topLeftCell="A7" workbookViewId="0">
      <selection activeCell="A7" sqref="A7:I7"/>
    </sheetView>
  </sheetViews>
  <sheetFormatPr defaultRowHeight="12.75"/>
  <cols>
    <col min="1" max="1" width="8" style="99" customWidth="1"/>
    <col min="2" max="2" width="1.5703125" style="99" hidden="1" customWidth="1"/>
    <col min="3" max="3" width="30.140625" style="99" customWidth="1"/>
    <col min="4" max="4" width="18.28515625" style="99" customWidth="1"/>
    <col min="5" max="5" width="0" style="99" hidden="1" customWidth="1"/>
    <col min="6" max="6" width="7.85546875" style="99" customWidth="1"/>
    <col min="7" max="7" width="10.140625" style="99" customWidth="1"/>
    <col min="8" max="8" width="13.140625" style="132" customWidth="1"/>
    <col min="9" max="9" width="14.28515625" style="132" customWidth="1"/>
    <col min="10" max="11" width="9.140625" style="99"/>
    <col min="12" max="13" width="10.140625" style="99" bestFit="1" customWidth="1"/>
    <col min="14" max="14" width="10.28515625" style="99" customWidth="1"/>
    <col min="15" max="15" width="10.85546875" style="99" customWidth="1"/>
    <col min="16" max="16" width="11.140625" style="99" customWidth="1"/>
    <col min="17" max="17" width="9.5703125" style="99" bestFit="1" customWidth="1"/>
    <col min="18" max="18" width="11.42578125" style="99" customWidth="1"/>
    <col min="19" max="16384" width="9.140625" style="99"/>
  </cols>
  <sheetData>
    <row r="1" spans="1:9" ht="6" customHeight="1">
      <c r="G1" s="100"/>
      <c r="H1" s="126"/>
    </row>
    <row r="2" spans="1:9" ht="15.75">
      <c r="D2" s="101"/>
      <c r="F2" s="2" t="s">
        <v>168</v>
      </c>
      <c r="G2" s="127"/>
      <c r="H2" s="127"/>
      <c r="I2" s="99"/>
    </row>
    <row r="3" spans="1:9" ht="15.75">
      <c r="F3" s="2" t="s">
        <v>42</v>
      </c>
      <c r="G3" s="127"/>
      <c r="H3" s="127"/>
      <c r="I3" s="99"/>
    </row>
    <row r="4" spans="1:9" ht="8.25" customHeight="1"/>
    <row r="5" spans="1:9">
      <c r="A5" s="492" t="s">
        <v>169</v>
      </c>
      <c r="B5" s="493"/>
      <c r="C5" s="493"/>
      <c r="D5" s="493"/>
      <c r="E5" s="493"/>
      <c r="F5" s="493"/>
      <c r="G5" s="493"/>
      <c r="H5" s="493"/>
      <c r="I5" s="493"/>
    </row>
    <row r="6" spans="1:9">
      <c r="A6" s="494" t="s">
        <v>170</v>
      </c>
      <c r="B6" s="493"/>
      <c r="C6" s="493"/>
      <c r="D6" s="493"/>
      <c r="E6" s="493"/>
      <c r="F6" s="493"/>
      <c r="G6" s="493"/>
      <c r="H6" s="493"/>
      <c r="I6" s="493"/>
    </row>
    <row r="7" spans="1:9" ht="12.75" customHeight="1">
      <c r="A7" s="416" t="s">
        <v>257</v>
      </c>
      <c r="B7" s="416"/>
      <c r="C7" s="416"/>
      <c r="D7" s="416"/>
      <c r="E7" s="416"/>
      <c r="F7" s="416"/>
      <c r="G7" s="416"/>
      <c r="H7" s="416"/>
      <c r="I7" s="416"/>
    </row>
    <row r="8" spans="1:9">
      <c r="A8" s="495" t="s">
        <v>171</v>
      </c>
      <c r="B8" s="496"/>
      <c r="C8" s="496"/>
      <c r="D8" s="496"/>
      <c r="E8" s="496"/>
      <c r="F8" s="496"/>
      <c r="G8" s="496"/>
      <c r="H8" s="496"/>
      <c r="I8" s="496"/>
    </row>
    <row r="9" spans="1:9">
      <c r="A9" s="495" t="s">
        <v>262</v>
      </c>
      <c r="B9" s="496"/>
      <c r="C9" s="496"/>
      <c r="D9" s="496"/>
      <c r="E9" s="496"/>
      <c r="F9" s="496"/>
      <c r="G9" s="496"/>
      <c r="H9" s="496"/>
      <c r="I9" s="496"/>
    </row>
    <row r="10" spans="1:9">
      <c r="A10" s="495" t="s">
        <v>40</v>
      </c>
      <c r="B10" s="493"/>
      <c r="C10" s="493"/>
      <c r="D10" s="493"/>
      <c r="E10" s="493"/>
      <c r="F10" s="493"/>
      <c r="G10" s="493"/>
      <c r="H10" s="493"/>
      <c r="I10" s="493"/>
    </row>
    <row r="11" spans="1:9" ht="5.25" customHeight="1">
      <c r="A11" s="497"/>
      <c r="B11" s="486"/>
      <c r="C11" s="486"/>
      <c r="D11" s="486"/>
      <c r="E11" s="486"/>
      <c r="F11" s="486"/>
      <c r="G11" s="486"/>
      <c r="H11" s="486"/>
      <c r="I11" s="486"/>
    </row>
    <row r="12" spans="1:9" ht="15">
      <c r="A12" s="498" t="s">
        <v>172</v>
      </c>
      <c r="B12" s="499"/>
      <c r="C12" s="499"/>
      <c r="D12" s="499"/>
      <c r="E12" s="499"/>
      <c r="F12" s="499"/>
      <c r="G12" s="499"/>
      <c r="H12" s="499"/>
      <c r="I12" s="499"/>
    </row>
    <row r="13" spans="1:9" ht="6" customHeight="1">
      <c r="A13" s="491"/>
      <c r="B13" s="486"/>
      <c r="C13" s="486"/>
      <c r="D13" s="486"/>
      <c r="E13" s="486"/>
      <c r="F13" s="486"/>
      <c r="G13" s="486"/>
      <c r="H13" s="486"/>
      <c r="I13" s="486"/>
    </row>
    <row r="14" spans="1:9" ht="15">
      <c r="A14" s="498" t="s">
        <v>281</v>
      </c>
      <c r="B14" s="499"/>
      <c r="C14" s="499"/>
      <c r="D14" s="499"/>
      <c r="E14" s="499"/>
      <c r="F14" s="499"/>
      <c r="G14" s="499"/>
      <c r="H14" s="499"/>
      <c r="I14" s="499"/>
    </row>
    <row r="15" spans="1:9" ht="7.5" customHeight="1">
      <c r="A15" s="15"/>
      <c r="B15" s="122"/>
      <c r="C15" s="122"/>
      <c r="D15" s="122"/>
      <c r="E15" s="122"/>
      <c r="F15" s="122"/>
      <c r="G15" s="122"/>
      <c r="H15" s="128"/>
      <c r="I15" s="128"/>
    </row>
    <row r="16" spans="1:9" ht="12.75" customHeight="1">
      <c r="A16" s="491" t="s">
        <v>285</v>
      </c>
      <c r="B16" s="486"/>
      <c r="C16" s="486"/>
      <c r="D16" s="486"/>
      <c r="E16" s="486"/>
      <c r="F16" s="486"/>
      <c r="G16" s="486"/>
      <c r="H16" s="486"/>
      <c r="I16" s="486"/>
    </row>
    <row r="17" spans="1:18" ht="10.5" customHeight="1">
      <c r="A17" s="491" t="s">
        <v>45</v>
      </c>
      <c r="B17" s="486"/>
      <c r="C17" s="486"/>
      <c r="D17" s="486"/>
      <c r="E17" s="486"/>
      <c r="F17" s="486"/>
      <c r="G17" s="486"/>
      <c r="H17" s="486"/>
      <c r="I17" s="486"/>
    </row>
    <row r="18" spans="1:18" s="122" customFormat="1" ht="12.75" customHeight="1">
      <c r="A18" s="485" t="s">
        <v>267</v>
      </c>
      <c r="B18" s="486"/>
      <c r="C18" s="486"/>
      <c r="D18" s="486"/>
      <c r="E18" s="486"/>
      <c r="F18" s="486"/>
      <c r="G18" s="486"/>
      <c r="H18" s="486"/>
      <c r="I18" s="486"/>
    </row>
    <row r="19" spans="1:18" s="102" customFormat="1" ht="42.75" customHeight="1">
      <c r="A19" s="487" t="s">
        <v>46</v>
      </c>
      <c r="B19" s="487"/>
      <c r="C19" s="487" t="s">
        <v>47</v>
      </c>
      <c r="D19" s="482"/>
      <c r="E19" s="482"/>
      <c r="F19" s="482"/>
      <c r="G19" s="155" t="s">
        <v>173</v>
      </c>
      <c r="H19" s="229" t="s">
        <v>284</v>
      </c>
      <c r="I19" s="206" t="s">
        <v>277</v>
      </c>
    </row>
    <row r="20" spans="1:18" ht="15.75">
      <c r="A20" s="103" t="s">
        <v>49</v>
      </c>
      <c r="B20" s="104" t="s">
        <v>174</v>
      </c>
      <c r="C20" s="483" t="s">
        <v>174</v>
      </c>
      <c r="D20" s="488"/>
      <c r="E20" s="488"/>
      <c r="F20" s="488"/>
      <c r="G20" s="104"/>
      <c r="H20" s="129">
        <f>H21+H28</f>
        <v>716078.7699999999</v>
      </c>
      <c r="I20" s="129">
        <f t="shared" ref="I20" si="0">I21+I28</f>
        <v>595869.57999999996</v>
      </c>
      <c r="L20" s="210"/>
      <c r="M20" s="213"/>
    </row>
    <row r="21" spans="1:18" ht="15.75">
      <c r="A21" s="82" t="s">
        <v>51</v>
      </c>
      <c r="B21" s="105" t="s">
        <v>175</v>
      </c>
      <c r="C21" s="489" t="s">
        <v>175</v>
      </c>
      <c r="D21" s="489"/>
      <c r="E21" s="489"/>
      <c r="F21" s="489"/>
      <c r="G21" s="150">
        <v>8</v>
      </c>
      <c r="H21" s="130">
        <f>H22+H23+H24+H25</f>
        <v>648334.68999999994</v>
      </c>
      <c r="I21" s="130">
        <f t="shared" ref="I21" si="1">I22+I23+I24+I25</f>
        <v>539584.72</v>
      </c>
      <c r="L21" s="211"/>
      <c r="M21" s="211"/>
      <c r="N21" s="211"/>
      <c r="O21" s="211"/>
      <c r="P21" s="211"/>
    </row>
    <row r="22" spans="1:18" ht="15.75">
      <c r="A22" s="106" t="s">
        <v>176</v>
      </c>
      <c r="B22" s="107" t="s">
        <v>118</v>
      </c>
      <c r="C22" s="484" t="s">
        <v>118</v>
      </c>
      <c r="D22" s="484"/>
      <c r="E22" s="484"/>
      <c r="F22" s="484"/>
      <c r="G22" s="151"/>
      <c r="H22" s="163">
        <v>257978.43</v>
      </c>
      <c r="I22" s="163">
        <v>193010.1</v>
      </c>
      <c r="L22" s="132"/>
      <c r="M22" s="132"/>
      <c r="N22" s="132"/>
      <c r="O22" s="132"/>
      <c r="P22" s="132"/>
    </row>
    <row r="23" spans="1:18" ht="15.75">
      <c r="A23" s="106" t="s">
        <v>177</v>
      </c>
      <c r="B23" s="108" t="s">
        <v>178</v>
      </c>
      <c r="C23" s="470" t="s">
        <v>178</v>
      </c>
      <c r="D23" s="470"/>
      <c r="E23" s="470"/>
      <c r="F23" s="470"/>
      <c r="G23" s="151"/>
      <c r="H23" s="131">
        <v>342294.44</v>
      </c>
      <c r="I23" s="131">
        <v>283249.65999999997</v>
      </c>
      <c r="L23" s="132"/>
      <c r="M23" s="132"/>
      <c r="N23" s="132"/>
      <c r="O23" s="132"/>
      <c r="P23" s="132"/>
      <c r="R23" s="218"/>
    </row>
    <row r="24" spans="1:18" ht="15.75">
      <c r="A24" s="106" t="s">
        <v>179</v>
      </c>
      <c r="B24" s="107" t="s">
        <v>180</v>
      </c>
      <c r="C24" s="470" t="s">
        <v>180</v>
      </c>
      <c r="D24" s="470"/>
      <c r="E24" s="470"/>
      <c r="F24" s="470"/>
      <c r="G24" s="151"/>
      <c r="H24" s="131">
        <v>48061.82</v>
      </c>
      <c r="I24" s="131">
        <v>63324.959999999999</v>
      </c>
      <c r="L24" s="132"/>
      <c r="M24" s="132"/>
      <c r="N24" s="132"/>
      <c r="O24" s="132"/>
      <c r="P24" s="132"/>
    </row>
    <row r="25" spans="1:18" ht="15.75">
      <c r="A25" s="106" t="s">
        <v>181</v>
      </c>
      <c r="B25" s="108" t="s">
        <v>182</v>
      </c>
      <c r="C25" s="470" t="s">
        <v>182</v>
      </c>
      <c r="D25" s="470"/>
      <c r="E25" s="470"/>
      <c r="F25" s="470"/>
      <c r="G25" s="151"/>
      <c r="H25" s="131">
        <v>0</v>
      </c>
      <c r="I25" s="131">
        <v>0</v>
      </c>
      <c r="L25" s="132"/>
      <c r="M25" s="132"/>
      <c r="N25" s="132"/>
      <c r="O25" s="132"/>
      <c r="P25" s="132"/>
    </row>
    <row r="26" spans="1:18" ht="15.75">
      <c r="A26" s="106" t="s">
        <v>63</v>
      </c>
      <c r="B26" s="107" t="s">
        <v>183</v>
      </c>
      <c r="C26" s="470" t="s">
        <v>183</v>
      </c>
      <c r="D26" s="470"/>
      <c r="E26" s="470"/>
      <c r="F26" s="470"/>
      <c r="G26" s="151"/>
      <c r="H26" s="164">
        <v>0</v>
      </c>
      <c r="I26" s="164">
        <v>0</v>
      </c>
      <c r="L26" s="132"/>
      <c r="M26" s="132"/>
      <c r="N26" s="132"/>
      <c r="O26" s="132"/>
      <c r="P26" s="132"/>
    </row>
    <row r="27" spans="1:18" ht="15.75">
      <c r="A27" s="82" t="s">
        <v>85</v>
      </c>
      <c r="B27" s="105" t="s">
        <v>184</v>
      </c>
      <c r="C27" s="490" t="s">
        <v>184</v>
      </c>
      <c r="D27" s="490"/>
      <c r="E27" s="490"/>
      <c r="F27" s="490"/>
      <c r="G27" s="150"/>
      <c r="H27" s="130">
        <f>H28+H29</f>
        <v>67744.08</v>
      </c>
      <c r="I27" s="130">
        <f t="shared" ref="I27" si="2">I28+I29</f>
        <v>56284.86</v>
      </c>
      <c r="L27" s="212"/>
      <c r="M27" s="212"/>
      <c r="N27" s="212"/>
      <c r="O27" s="212"/>
      <c r="P27" s="212"/>
      <c r="Q27" s="212"/>
    </row>
    <row r="28" spans="1:18" ht="15.75">
      <c r="A28" s="106" t="s">
        <v>185</v>
      </c>
      <c r="B28" s="108" t="s">
        <v>186</v>
      </c>
      <c r="C28" s="470" t="s">
        <v>186</v>
      </c>
      <c r="D28" s="470"/>
      <c r="E28" s="470"/>
      <c r="F28" s="470"/>
      <c r="G28" s="151">
        <v>9</v>
      </c>
      <c r="H28" s="131">
        <v>67744.08</v>
      </c>
      <c r="I28" s="131">
        <v>56284.86</v>
      </c>
      <c r="M28" s="132"/>
      <c r="N28" s="132"/>
      <c r="O28" s="132"/>
      <c r="P28" s="132"/>
      <c r="Q28" s="132"/>
      <c r="R28" s="211"/>
    </row>
    <row r="29" spans="1:18" ht="15.75">
      <c r="A29" s="106" t="s">
        <v>187</v>
      </c>
      <c r="B29" s="108" t="s">
        <v>188</v>
      </c>
      <c r="C29" s="470" t="s">
        <v>188</v>
      </c>
      <c r="D29" s="470"/>
      <c r="E29" s="470"/>
      <c r="F29" s="470"/>
      <c r="G29" s="151"/>
      <c r="H29" s="164">
        <v>0</v>
      </c>
      <c r="I29" s="164">
        <v>0</v>
      </c>
      <c r="M29" s="132"/>
      <c r="N29" s="132"/>
      <c r="O29" s="132"/>
      <c r="P29" s="132"/>
    </row>
    <row r="30" spans="1:18" ht="15.75">
      <c r="A30" s="103" t="s">
        <v>88</v>
      </c>
      <c r="B30" s="104" t="s">
        <v>189</v>
      </c>
      <c r="C30" s="483" t="s">
        <v>189</v>
      </c>
      <c r="D30" s="483"/>
      <c r="E30" s="483"/>
      <c r="F30" s="483"/>
      <c r="G30" s="152"/>
      <c r="H30" s="129">
        <f>H31+H32+H33+H34+H35+H36+H37+H38+H39+H40+H41+H42+H43+H44</f>
        <v>712866.87000000011</v>
      </c>
      <c r="I30" s="129">
        <f t="shared" ref="I30" si="3">I31+I32+I33+I34+I35+I36+I37+I38+I39+I40+I41+I42+I43+I44</f>
        <v>606550.8899999999</v>
      </c>
      <c r="M30" s="211"/>
      <c r="N30" s="211"/>
    </row>
    <row r="31" spans="1:18" ht="15.75">
      <c r="A31" s="106" t="s">
        <v>51</v>
      </c>
      <c r="B31" s="107" t="s">
        <v>190</v>
      </c>
      <c r="C31" s="470" t="s">
        <v>191</v>
      </c>
      <c r="D31" s="471"/>
      <c r="E31" s="471"/>
      <c r="F31" s="471"/>
      <c r="G31" s="151"/>
      <c r="H31" s="131">
        <v>581023.04</v>
      </c>
      <c r="I31" s="131">
        <v>533650.97</v>
      </c>
      <c r="M31" s="132"/>
      <c r="N31" s="132"/>
      <c r="O31" s="132"/>
      <c r="P31" s="212"/>
      <c r="Q31" s="132"/>
    </row>
    <row r="32" spans="1:18" ht="15.75">
      <c r="A32" s="106" t="s">
        <v>63</v>
      </c>
      <c r="B32" s="107" t="s">
        <v>192</v>
      </c>
      <c r="C32" s="470" t="s">
        <v>193</v>
      </c>
      <c r="D32" s="471"/>
      <c r="E32" s="471"/>
      <c r="F32" s="471"/>
      <c r="G32" s="151"/>
      <c r="H32" s="131">
        <v>13207.62</v>
      </c>
      <c r="I32" s="131">
        <v>13207.62</v>
      </c>
    </row>
    <row r="33" spans="1:18" ht="15.75">
      <c r="A33" s="106" t="s">
        <v>85</v>
      </c>
      <c r="B33" s="107" t="s">
        <v>194</v>
      </c>
      <c r="C33" s="470" t="s">
        <v>195</v>
      </c>
      <c r="D33" s="471"/>
      <c r="E33" s="471"/>
      <c r="F33" s="471"/>
      <c r="G33" s="151"/>
      <c r="H33" s="131">
        <v>15305.82</v>
      </c>
      <c r="I33" s="131">
        <v>11072.01</v>
      </c>
    </row>
    <row r="34" spans="1:18" ht="15.75">
      <c r="A34" s="106" t="s">
        <v>87</v>
      </c>
      <c r="B34" s="107" t="s">
        <v>196</v>
      </c>
      <c r="C34" s="484" t="s">
        <v>197</v>
      </c>
      <c r="D34" s="471"/>
      <c r="E34" s="471"/>
      <c r="F34" s="471"/>
      <c r="G34" s="151"/>
      <c r="H34" s="131">
        <v>0</v>
      </c>
      <c r="I34" s="131">
        <v>0</v>
      </c>
    </row>
    <row r="35" spans="1:18" ht="15.75">
      <c r="A35" s="106" t="s">
        <v>113</v>
      </c>
      <c r="B35" s="107" t="s">
        <v>198</v>
      </c>
      <c r="C35" s="484" t="s">
        <v>199</v>
      </c>
      <c r="D35" s="471"/>
      <c r="E35" s="471"/>
      <c r="F35" s="471"/>
      <c r="G35" s="151"/>
      <c r="H35" s="131">
        <v>18147.36</v>
      </c>
      <c r="I35" s="131">
        <v>8771.5300000000007</v>
      </c>
      <c r="M35" s="211"/>
      <c r="N35" s="211"/>
      <c r="O35" s="211"/>
      <c r="P35" s="211"/>
    </row>
    <row r="36" spans="1:18" ht="15.75">
      <c r="A36" s="106" t="s">
        <v>200</v>
      </c>
      <c r="B36" s="107" t="s">
        <v>201</v>
      </c>
      <c r="C36" s="484" t="s">
        <v>202</v>
      </c>
      <c r="D36" s="471"/>
      <c r="E36" s="471"/>
      <c r="F36" s="471"/>
      <c r="G36" s="151"/>
      <c r="H36" s="131">
        <v>377.8</v>
      </c>
      <c r="I36" s="131">
        <v>581</v>
      </c>
      <c r="M36" s="132"/>
      <c r="P36" s="132"/>
    </row>
    <row r="37" spans="1:18" ht="15.75">
      <c r="A37" s="106" t="s">
        <v>203</v>
      </c>
      <c r="B37" s="107" t="s">
        <v>204</v>
      </c>
      <c r="C37" s="484" t="s">
        <v>205</v>
      </c>
      <c r="D37" s="471"/>
      <c r="E37" s="471"/>
      <c r="F37" s="471"/>
      <c r="G37" s="151"/>
      <c r="H37" s="131">
        <v>450</v>
      </c>
      <c r="I37" s="131">
        <v>450</v>
      </c>
      <c r="L37" s="132"/>
      <c r="M37" s="132"/>
      <c r="N37" s="132"/>
      <c r="P37" s="132"/>
    </row>
    <row r="38" spans="1:18" ht="15.75">
      <c r="A38" s="106" t="s">
        <v>206</v>
      </c>
      <c r="B38" s="107" t="s">
        <v>207</v>
      </c>
      <c r="C38" s="470" t="s">
        <v>207</v>
      </c>
      <c r="D38" s="471"/>
      <c r="E38" s="471"/>
      <c r="F38" s="471"/>
      <c r="G38" s="151"/>
      <c r="H38" s="131">
        <v>0</v>
      </c>
      <c r="I38" s="131">
        <v>0</v>
      </c>
      <c r="L38" s="132"/>
      <c r="M38" s="132"/>
      <c r="N38" s="132"/>
      <c r="P38" s="132"/>
      <c r="R38" s="228"/>
    </row>
    <row r="39" spans="1:18" ht="15.75">
      <c r="A39" s="106" t="s">
        <v>208</v>
      </c>
      <c r="B39" s="107" t="s">
        <v>209</v>
      </c>
      <c r="C39" s="484" t="s">
        <v>209</v>
      </c>
      <c r="D39" s="471"/>
      <c r="E39" s="471"/>
      <c r="F39" s="471"/>
      <c r="G39" s="151"/>
      <c r="H39" s="131">
        <v>1202.76</v>
      </c>
      <c r="I39" s="131">
        <v>672.57</v>
      </c>
      <c r="L39" s="132"/>
      <c r="M39" s="132"/>
      <c r="N39" s="132"/>
      <c r="P39" s="132"/>
      <c r="R39" s="228"/>
    </row>
    <row r="40" spans="1:18" ht="15.75" customHeight="1">
      <c r="A40" s="106" t="s">
        <v>210</v>
      </c>
      <c r="B40" s="107" t="s">
        <v>211</v>
      </c>
      <c r="C40" s="470" t="s">
        <v>212</v>
      </c>
      <c r="D40" s="482"/>
      <c r="E40" s="482"/>
      <c r="F40" s="482"/>
      <c r="G40" s="151"/>
      <c r="H40" s="131">
        <v>64461.41</v>
      </c>
      <c r="I40" s="131">
        <v>26736.720000000001</v>
      </c>
      <c r="L40" s="218"/>
      <c r="M40" s="132"/>
      <c r="N40" s="218"/>
      <c r="P40" s="132"/>
      <c r="R40" s="220"/>
    </row>
    <row r="41" spans="1:18" ht="15.75" customHeight="1">
      <c r="A41" s="106" t="s">
        <v>213</v>
      </c>
      <c r="B41" s="107" t="s">
        <v>214</v>
      </c>
      <c r="C41" s="470" t="s">
        <v>215</v>
      </c>
      <c r="D41" s="471"/>
      <c r="E41" s="471"/>
      <c r="F41" s="471"/>
      <c r="G41" s="151"/>
      <c r="H41" s="131">
        <v>0</v>
      </c>
      <c r="I41" s="131">
        <v>0</v>
      </c>
      <c r="M41" s="212"/>
      <c r="N41" s="212"/>
      <c r="O41" s="212"/>
      <c r="P41" s="212"/>
    </row>
    <row r="42" spans="1:18" ht="15.75">
      <c r="A42" s="106" t="s">
        <v>216</v>
      </c>
      <c r="B42" s="107" t="s">
        <v>217</v>
      </c>
      <c r="C42" s="470" t="s">
        <v>218</v>
      </c>
      <c r="D42" s="471"/>
      <c r="E42" s="471"/>
      <c r="F42" s="471"/>
      <c r="G42" s="151"/>
      <c r="H42" s="131">
        <v>0</v>
      </c>
      <c r="I42" s="131">
        <v>0</v>
      </c>
    </row>
    <row r="43" spans="1:18" ht="15.75">
      <c r="A43" s="106" t="s">
        <v>219</v>
      </c>
      <c r="B43" s="107" t="s">
        <v>220</v>
      </c>
      <c r="C43" s="470" t="s">
        <v>221</v>
      </c>
      <c r="D43" s="471"/>
      <c r="E43" s="471"/>
      <c r="F43" s="471"/>
      <c r="G43" s="151"/>
      <c r="H43" s="131">
        <v>18691.060000000001</v>
      </c>
      <c r="I43" s="131">
        <v>11408.47</v>
      </c>
    </row>
    <row r="44" spans="1:18" ht="15.75">
      <c r="A44" s="106" t="s">
        <v>222</v>
      </c>
      <c r="B44" s="107" t="s">
        <v>223</v>
      </c>
      <c r="C44" s="472" t="s">
        <v>224</v>
      </c>
      <c r="D44" s="473"/>
      <c r="E44" s="473"/>
      <c r="F44" s="474"/>
      <c r="G44" s="151"/>
      <c r="H44" s="131">
        <v>0</v>
      </c>
      <c r="I44" s="131">
        <v>0</v>
      </c>
    </row>
    <row r="45" spans="1:18" ht="15.75">
      <c r="A45" s="104" t="s">
        <v>90</v>
      </c>
      <c r="B45" s="109" t="s">
        <v>225</v>
      </c>
      <c r="C45" s="475" t="s">
        <v>225</v>
      </c>
      <c r="D45" s="476"/>
      <c r="E45" s="476"/>
      <c r="F45" s="477"/>
      <c r="G45" s="152"/>
      <c r="H45" s="129">
        <f>H20-H30</f>
        <v>3211.8999999997905</v>
      </c>
      <c r="I45" s="129">
        <f t="shared" ref="I45" si="4">I20-I30</f>
        <v>-10681.309999999939</v>
      </c>
    </row>
    <row r="46" spans="1:18" ht="15.75">
      <c r="A46" s="104" t="s">
        <v>116</v>
      </c>
      <c r="B46" s="104" t="s">
        <v>226</v>
      </c>
      <c r="C46" s="478" t="s">
        <v>226</v>
      </c>
      <c r="D46" s="476"/>
      <c r="E46" s="476"/>
      <c r="F46" s="477"/>
      <c r="G46" s="153"/>
      <c r="H46" s="129">
        <f>H47-H48-H49</f>
        <v>0</v>
      </c>
      <c r="I46" s="129">
        <f t="shared" ref="I46" si="5">I47-I48-I49</f>
        <v>0</v>
      </c>
    </row>
    <row r="47" spans="1:18" ht="15.75">
      <c r="A47" s="108" t="s">
        <v>227</v>
      </c>
      <c r="B47" s="107" t="s">
        <v>228</v>
      </c>
      <c r="C47" s="472" t="s">
        <v>229</v>
      </c>
      <c r="D47" s="473"/>
      <c r="E47" s="473"/>
      <c r="F47" s="474"/>
      <c r="G47" s="154"/>
      <c r="H47" s="131">
        <v>0</v>
      </c>
      <c r="I47" s="131">
        <v>0</v>
      </c>
    </row>
    <row r="48" spans="1:18" ht="15.75">
      <c r="A48" s="108" t="s">
        <v>63</v>
      </c>
      <c r="B48" s="107" t="s">
        <v>230</v>
      </c>
      <c r="C48" s="472" t="s">
        <v>230</v>
      </c>
      <c r="D48" s="473"/>
      <c r="E48" s="473"/>
      <c r="F48" s="474"/>
      <c r="G48" s="154"/>
      <c r="H48" s="131">
        <v>0</v>
      </c>
      <c r="I48" s="131">
        <v>0</v>
      </c>
    </row>
    <row r="49" spans="1:9" ht="15.75">
      <c r="A49" s="108" t="s">
        <v>231</v>
      </c>
      <c r="B49" s="107" t="s">
        <v>232</v>
      </c>
      <c r="C49" s="472" t="s">
        <v>233</v>
      </c>
      <c r="D49" s="473"/>
      <c r="E49" s="473"/>
      <c r="F49" s="474"/>
      <c r="G49" s="154"/>
      <c r="H49" s="131">
        <v>0</v>
      </c>
      <c r="I49" s="131">
        <v>0</v>
      </c>
    </row>
    <row r="50" spans="1:9" s="175" customFormat="1">
      <c r="A50" s="159" t="s">
        <v>123</v>
      </c>
      <c r="B50" s="173" t="s">
        <v>234</v>
      </c>
      <c r="C50" s="469" t="s">
        <v>234</v>
      </c>
      <c r="D50" s="461"/>
      <c r="E50" s="461"/>
      <c r="F50" s="462"/>
      <c r="G50" s="174"/>
      <c r="H50" s="136">
        <v>0</v>
      </c>
      <c r="I50" s="136">
        <v>0</v>
      </c>
    </row>
    <row r="51" spans="1:9" s="175" customFormat="1" ht="27" customHeight="1">
      <c r="A51" s="159" t="s">
        <v>149</v>
      </c>
      <c r="B51" s="173" t="s">
        <v>235</v>
      </c>
      <c r="C51" s="479" t="s">
        <v>235</v>
      </c>
      <c r="D51" s="480"/>
      <c r="E51" s="480"/>
      <c r="F51" s="481"/>
      <c r="G51" s="160"/>
      <c r="H51" s="161">
        <v>0</v>
      </c>
      <c r="I51" s="161">
        <v>0</v>
      </c>
    </row>
    <row r="52" spans="1:9" s="175" customFormat="1">
      <c r="A52" s="159" t="s">
        <v>161</v>
      </c>
      <c r="B52" s="173" t="s">
        <v>236</v>
      </c>
      <c r="C52" s="469" t="s">
        <v>236</v>
      </c>
      <c r="D52" s="461"/>
      <c r="E52" s="461"/>
      <c r="F52" s="462"/>
      <c r="G52" s="160"/>
      <c r="H52" s="161">
        <v>0</v>
      </c>
      <c r="I52" s="161">
        <v>0</v>
      </c>
    </row>
    <row r="53" spans="1:9" ht="26.25" customHeight="1">
      <c r="A53" s="104" t="s">
        <v>237</v>
      </c>
      <c r="B53" s="104" t="s">
        <v>238</v>
      </c>
      <c r="C53" s="457" t="s">
        <v>238</v>
      </c>
      <c r="D53" s="458"/>
      <c r="E53" s="458"/>
      <c r="F53" s="459"/>
      <c r="G53" s="208"/>
      <c r="H53" s="209">
        <f>H45+H50+H46</f>
        <v>3211.8999999997905</v>
      </c>
      <c r="I53" s="209">
        <f t="shared" ref="I53" si="6">I45+I50+I46</f>
        <v>-10681.309999999939</v>
      </c>
    </row>
    <row r="54" spans="1:9">
      <c r="A54" s="159" t="s">
        <v>51</v>
      </c>
      <c r="B54" s="159" t="s">
        <v>239</v>
      </c>
      <c r="C54" s="460" t="s">
        <v>239</v>
      </c>
      <c r="D54" s="461"/>
      <c r="E54" s="461"/>
      <c r="F54" s="462"/>
      <c r="G54" s="160"/>
      <c r="H54" s="161">
        <v>0</v>
      </c>
      <c r="I54" s="161">
        <v>0</v>
      </c>
    </row>
    <row r="55" spans="1:9" ht="13.5" customHeight="1">
      <c r="A55" s="104" t="s">
        <v>240</v>
      </c>
      <c r="B55" s="109" t="s">
        <v>241</v>
      </c>
      <c r="C55" s="463" t="s">
        <v>241</v>
      </c>
      <c r="D55" s="464"/>
      <c r="E55" s="464"/>
      <c r="F55" s="465"/>
      <c r="G55" s="214"/>
      <c r="H55" s="236">
        <f>H53+H54</f>
        <v>3211.8999999997905</v>
      </c>
      <c r="I55" s="236">
        <f t="shared" ref="I55" si="7">I53+I54</f>
        <v>-10681.309999999939</v>
      </c>
    </row>
    <row r="56" spans="1:9">
      <c r="A56" s="156" t="s">
        <v>51</v>
      </c>
      <c r="B56" s="69" t="s">
        <v>242</v>
      </c>
      <c r="C56" s="466" t="s">
        <v>242</v>
      </c>
      <c r="D56" s="467"/>
      <c r="E56" s="467"/>
      <c r="F56" s="468"/>
      <c r="G56" s="157"/>
      <c r="H56" s="158">
        <v>0</v>
      </c>
      <c r="I56" s="158">
        <v>0</v>
      </c>
    </row>
    <row r="57" spans="1:9">
      <c r="A57" s="156" t="s">
        <v>63</v>
      </c>
      <c r="B57" s="69" t="s">
        <v>243</v>
      </c>
      <c r="C57" s="466" t="s">
        <v>243</v>
      </c>
      <c r="D57" s="467"/>
      <c r="E57" s="467"/>
      <c r="F57" s="468"/>
      <c r="G57" s="157"/>
      <c r="H57" s="158">
        <v>0</v>
      </c>
      <c r="I57" s="158">
        <v>0</v>
      </c>
    </row>
    <row r="58" spans="1:9" ht="6" customHeight="1">
      <c r="A58" s="110"/>
      <c r="B58" s="110"/>
      <c r="C58" s="110"/>
      <c r="D58" s="110"/>
    </row>
    <row r="59" spans="1:9" ht="6.75" customHeight="1">
      <c r="A59" s="456"/>
      <c r="B59" s="456"/>
      <c r="C59" s="456"/>
      <c r="D59" s="456"/>
      <c r="E59" s="456"/>
      <c r="F59" s="456"/>
      <c r="G59" s="456"/>
      <c r="H59" s="453"/>
      <c r="I59" s="453"/>
    </row>
    <row r="60" spans="1:9" s="122" customFormat="1" ht="26.25" customHeight="1">
      <c r="A60" s="455" t="s">
        <v>293</v>
      </c>
      <c r="B60" s="455"/>
      <c r="C60" s="455"/>
      <c r="D60" s="455"/>
      <c r="E60" s="455"/>
      <c r="F60" s="455"/>
      <c r="G60" s="201" t="s">
        <v>268</v>
      </c>
      <c r="H60" s="454" t="s">
        <v>292</v>
      </c>
      <c r="I60" s="454"/>
    </row>
    <row r="61" spans="1:9" ht="15.75" customHeight="1">
      <c r="A61" s="451" t="s">
        <v>269</v>
      </c>
      <c r="B61" s="451"/>
      <c r="C61" s="451"/>
      <c r="D61" s="451"/>
      <c r="E61" s="451"/>
      <c r="F61" s="451"/>
      <c r="G61" s="203" t="s">
        <v>270</v>
      </c>
      <c r="H61" s="452" t="s">
        <v>164</v>
      </c>
      <c r="I61" s="452"/>
    </row>
    <row r="62" spans="1:9" ht="6" customHeight="1">
      <c r="A62" s="202"/>
      <c r="B62" s="202"/>
      <c r="C62" s="202"/>
      <c r="D62" s="202"/>
      <c r="E62" s="202"/>
      <c r="F62" s="202"/>
      <c r="G62" s="202"/>
      <c r="H62" s="203"/>
      <c r="I62" s="203"/>
    </row>
    <row r="63" spans="1:9" ht="11.25" customHeight="1">
      <c r="A63" s="455" t="s">
        <v>271</v>
      </c>
      <c r="B63" s="455"/>
      <c r="C63" s="455"/>
      <c r="D63" s="455"/>
      <c r="E63" s="455"/>
      <c r="F63" s="455"/>
      <c r="G63" s="204" t="s">
        <v>272</v>
      </c>
      <c r="H63" s="454" t="s">
        <v>261</v>
      </c>
      <c r="I63" s="454"/>
    </row>
    <row r="64" spans="1:9">
      <c r="A64" s="451" t="s">
        <v>273</v>
      </c>
      <c r="B64" s="451"/>
      <c r="C64" s="451"/>
      <c r="D64" s="451"/>
      <c r="E64" s="451"/>
      <c r="F64" s="451"/>
      <c r="G64" s="203" t="s">
        <v>274</v>
      </c>
      <c r="H64" s="452" t="s">
        <v>164</v>
      </c>
      <c r="I64" s="452"/>
    </row>
    <row r="65" spans="1:9">
      <c r="A65" s="205"/>
      <c r="B65" s="205"/>
      <c r="C65" s="205"/>
      <c r="D65" s="205"/>
      <c r="E65" s="205"/>
      <c r="F65" s="205"/>
      <c r="G65" s="205"/>
      <c r="H65" s="205"/>
      <c r="I65" s="205"/>
    </row>
    <row r="66" spans="1:9">
      <c r="A66" s="205"/>
      <c r="B66" s="205"/>
      <c r="C66" s="205"/>
      <c r="D66" s="205"/>
      <c r="E66" s="205"/>
      <c r="F66" s="205"/>
      <c r="G66" s="205"/>
      <c r="H66" s="205"/>
      <c r="I66" s="205"/>
    </row>
    <row r="68" spans="1:9">
      <c r="G68" s="110"/>
      <c r="H68" s="172"/>
      <c r="I68" s="172"/>
    </row>
    <row r="70" spans="1:9">
      <c r="D70" s="232"/>
      <c r="F70" s="213"/>
      <c r="G70" s="211"/>
      <c r="H70" s="172"/>
      <c r="I70" s="172"/>
    </row>
    <row r="71" spans="1:9">
      <c r="F71" s="211"/>
      <c r="H71" s="172"/>
      <c r="I71" s="172"/>
    </row>
    <row r="72" spans="1:9" ht="15.75">
      <c r="H72" s="233"/>
      <c r="I72" s="233"/>
    </row>
    <row r="74" spans="1:9">
      <c r="A74" s="205"/>
      <c r="B74" s="205"/>
      <c r="C74" s="205"/>
      <c r="D74" s="205"/>
      <c r="E74" s="205"/>
      <c r="F74" s="205"/>
      <c r="G74" s="205"/>
      <c r="H74" s="205"/>
      <c r="I74" s="205"/>
    </row>
    <row r="75" spans="1:9">
      <c r="A75" s="205"/>
      <c r="B75" s="205"/>
      <c r="C75" s="205"/>
      <c r="D75" s="205"/>
      <c r="E75" s="205"/>
      <c r="F75" s="205"/>
      <c r="G75" s="205"/>
      <c r="H75" s="172"/>
      <c r="I75" s="172"/>
    </row>
    <row r="76" spans="1:9">
      <c r="A76" s="205"/>
      <c r="B76" s="205"/>
      <c r="C76" s="205"/>
      <c r="D76" s="205"/>
      <c r="E76" s="205"/>
      <c r="F76" s="205"/>
      <c r="G76" s="205"/>
      <c r="H76" s="172"/>
      <c r="I76" s="172"/>
    </row>
    <row r="77" spans="1:9" ht="15.75">
      <c r="A77" s="205"/>
      <c r="B77" s="205"/>
      <c r="C77" s="205"/>
      <c r="D77" s="205"/>
      <c r="E77" s="205"/>
      <c r="F77" s="211"/>
      <c r="G77" s="205"/>
      <c r="H77" s="233"/>
      <c r="I77" s="233"/>
    </row>
    <row r="78" spans="1:9">
      <c r="A78" s="205"/>
      <c r="B78" s="205"/>
      <c r="C78" s="205"/>
      <c r="D78" s="205"/>
      <c r="E78" s="205"/>
      <c r="F78" s="205"/>
      <c r="G78" s="205"/>
      <c r="H78" s="205"/>
      <c r="I78" s="205"/>
    </row>
    <row r="81" spans="4:9">
      <c r="H81" s="172"/>
      <c r="I81" s="172"/>
    </row>
    <row r="82" spans="4:9">
      <c r="D82" s="234"/>
      <c r="F82" s="225"/>
      <c r="G82" s="211"/>
      <c r="H82" s="172"/>
      <c r="I82" s="172"/>
    </row>
    <row r="83" spans="4:9" ht="15.75">
      <c r="F83" s="235"/>
      <c r="G83" s="228"/>
      <c r="H83" s="233"/>
      <c r="I83" s="233"/>
    </row>
  </sheetData>
  <mergeCells count="63">
    <mergeCell ref="A17:I17"/>
    <mergeCell ref="A5:I5"/>
    <mergeCell ref="A6:I6"/>
    <mergeCell ref="A7:I7"/>
    <mergeCell ref="A8:I8"/>
    <mergeCell ref="A9:I9"/>
    <mergeCell ref="A10:I10"/>
    <mergeCell ref="A11:I11"/>
    <mergeCell ref="A12:I12"/>
    <mergeCell ref="A13:I13"/>
    <mergeCell ref="A14:I14"/>
    <mergeCell ref="A16:I16"/>
    <mergeCell ref="C28:F28"/>
    <mergeCell ref="A18:I18"/>
    <mergeCell ref="A19:B19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40:F40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52:F52"/>
    <mergeCell ref="C41:F41"/>
    <mergeCell ref="C42:F42"/>
    <mergeCell ref="C43:F43"/>
    <mergeCell ref="C44:F44"/>
    <mergeCell ref="C45:F45"/>
    <mergeCell ref="C46:F46"/>
    <mergeCell ref="C47:F47"/>
    <mergeCell ref="C48:F48"/>
    <mergeCell ref="C49:F49"/>
    <mergeCell ref="C50:F50"/>
    <mergeCell ref="C51:F51"/>
    <mergeCell ref="C53:F53"/>
    <mergeCell ref="C54:F54"/>
    <mergeCell ref="C55:F55"/>
    <mergeCell ref="C56:F56"/>
    <mergeCell ref="C57:F57"/>
    <mergeCell ref="A64:F64"/>
    <mergeCell ref="H64:I64"/>
    <mergeCell ref="H59:I59"/>
    <mergeCell ref="H60:I60"/>
    <mergeCell ref="A60:F60"/>
    <mergeCell ref="H63:I63"/>
    <mergeCell ref="A59:G59"/>
    <mergeCell ref="A61:F61"/>
    <mergeCell ref="H61:I61"/>
    <mergeCell ref="A63:F63"/>
  </mergeCells>
  <phoneticPr fontId="27" type="noConversion"/>
  <pageMargins left="0.70866141732283472" right="0.35433070866141736" top="0" bottom="0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1E465-3950-45F5-8462-F890E20266DE}">
  <sheetPr>
    <pageSetUpPr fitToPage="1"/>
  </sheetPr>
  <dimension ref="A1:E27"/>
  <sheetViews>
    <sheetView showGridLines="0" view="pageBreakPreview" zoomScaleNormal="100" workbookViewId="0"/>
  </sheetViews>
  <sheetFormatPr defaultRowHeight="12.75"/>
  <cols>
    <col min="1" max="1" width="5.5703125" style="255" customWidth="1"/>
    <col min="2" max="2" width="1.85546875" style="255" customWidth="1"/>
    <col min="3" max="3" width="57.28515625" style="255" customWidth="1"/>
    <col min="4" max="5" width="12.28515625" style="255" customWidth="1"/>
    <col min="6" max="16384" width="9.140625" style="255"/>
  </cols>
  <sheetData>
    <row r="1" spans="1:5">
      <c r="C1" s="290"/>
      <c r="D1" s="290"/>
      <c r="E1" s="290"/>
    </row>
    <row r="2" spans="1:5">
      <c r="A2" s="287"/>
      <c r="B2" s="287"/>
      <c r="C2" s="289" t="s">
        <v>322</v>
      </c>
      <c r="D2" s="288"/>
      <c r="E2" s="288"/>
    </row>
    <row r="3" spans="1:5">
      <c r="A3" s="287"/>
      <c r="B3" s="287"/>
      <c r="C3" s="286" t="s">
        <v>321</v>
      </c>
    </row>
    <row r="4" spans="1:5">
      <c r="A4" s="500" t="s">
        <v>320</v>
      </c>
      <c r="B4" s="500"/>
      <c r="C4" s="500"/>
      <c r="D4" s="500"/>
      <c r="E4" s="500"/>
    </row>
    <row r="5" spans="1:5" ht="45" customHeight="1">
      <c r="A5" s="501" t="s">
        <v>319</v>
      </c>
      <c r="B5" s="501"/>
      <c r="C5" s="501"/>
      <c r="D5" s="501"/>
      <c r="E5" s="501"/>
    </row>
    <row r="6" spans="1:5" ht="12.75" customHeight="1">
      <c r="A6" s="285"/>
      <c r="B6" s="285"/>
      <c r="C6" s="285"/>
      <c r="D6" s="285"/>
      <c r="E6" s="285"/>
    </row>
    <row r="7" spans="1:5" ht="15" customHeight="1">
      <c r="A7" s="501" t="s">
        <v>318</v>
      </c>
      <c r="B7" s="501"/>
      <c r="C7" s="501"/>
      <c r="D7" s="501"/>
      <c r="E7" s="501"/>
    </row>
    <row r="8" spans="1:5" ht="15">
      <c r="A8" s="284"/>
      <c r="B8" s="284"/>
      <c r="C8" s="284"/>
      <c r="D8" s="284"/>
      <c r="E8" s="284"/>
    </row>
    <row r="9" spans="1:5" ht="69" customHeight="1">
      <c r="A9" s="266" t="s">
        <v>46</v>
      </c>
      <c r="B9" s="503" t="s">
        <v>317</v>
      </c>
      <c r="C9" s="504"/>
      <c r="D9" s="266" t="s">
        <v>316</v>
      </c>
      <c r="E9" s="266" t="s">
        <v>315</v>
      </c>
    </row>
    <row r="10" spans="1:5" ht="15.75">
      <c r="A10" s="283">
        <v>1</v>
      </c>
      <c r="B10" s="505">
        <v>2</v>
      </c>
      <c r="C10" s="506"/>
      <c r="D10" s="283">
        <v>3</v>
      </c>
      <c r="E10" s="283">
        <v>4</v>
      </c>
    </row>
    <row r="11" spans="1:5" ht="15" customHeight="1">
      <c r="A11" s="266" t="s">
        <v>245</v>
      </c>
      <c r="B11" s="507" t="s">
        <v>314</v>
      </c>
      <c r="C11" s="508"/>
      <c r="D11" s="263">
        <f>SUM(D12:D17)</f>
        <v>0</v>
      </c>
      <c r="E11" s="263">
        <f>SUM(E12:E17)</f>
        <v>0</v>
      </c>
    </row>
    <row r="12" spans="1:5" ht="15" customHeight="1">
      <c r="A12" s="269" t="s">
        <v>254</v>
      </c>
      <c r="B12" s="282"/>
      <c r="C12" s="273" t="s">
        <v>313</v>
      </c>
      <c r="D12" s="267"/>
      <c r="E12" s="267"/>
    </row>
    <row r="13" spans="1:5" ht="15" customHeight="1">
      <c r="A13" s="269" t="s">
        <v>255</v>
      </c>
      <c r="B13" s="282"/>
      <c r="C13" s="273" t="s">
        <v>312</v>
      </c>
      <c r="D13" s="267"/>
      <c r="E13" s="267"/>
    </row>
    <row r="14" spans="1:5" ht="15" customHeight="1">
      <c r="A14" s="269" t="s">
        <v>311</v>
      </c>
      <c r="B14" s="281"/>
      <c r="C14" s="280" t="s">
        <v>310</v>
      </c>
      <c r="D14" s="267"/>
      <c r="E14" s="267"/>
    </row>
    <row r="15" spans="1:5" ht="15" customHeight="1">
      <c r="A15" s="279" t="s">
        <v>309</v>
      </c>
      <c r="B15" s="278"/>
      <c r="C15" s="273" t="s">
        <v>308</v>
      </c>
      <c r="D15" s="277"/>
      <c r="E15" s="277"/>
    </row>
    <row r="16" spans="1:5" ht="15" customHeight="1">
      <c r="A16" s="269" t="s">
        <v>307</v>
      </c>
      <c r="B16" s="276"/>
      <c r="C16" s="275" t="s">
        <v>306</v>
      </c>
      <c r="D16" s="267"/>
      <c r="E16" s="267"/>
    </row>
    <row r="17" spans="1:5" ht="15" customHeight="1">
      <c r="A17" s="269" t="s">
        <v>305</v>
      </c>
      <c r="B17" s="274"/>
      <c r="C17" s="273" t="s">
        <v>304</v>
      </c>
      <c r="D17" s="267"/>
      <c r="E17" s="267"/>
    </row>
    <row r="18" spans="1:5" ht="15" customHeight="1">
      <c r="A18" s="266" t="s">
        <v>246</v>
      </c>
      <c r="B18" s="262" t="s">
        <v>303</v>
      </c>
      <c r="C18" s="272"/>
      <c r="D18" s="263">
        <f>SUM(D19:D22)</f>
        <v>0</v>
      </c>
      <c r="E18" s="263">
        <f>SUM(E19:E22)</f>
        <v>0</v>
      </c>
    </row>
    <row r="19" spans="1:5" ht="15" customHeight="1">
      <c r="A19" s="269" t="s">
        <v>250</v>
      </c>
      <c r="B19" s="271"/>
      <c r="C19" s="270" t="s">
        <v>302</v>
      </c>
      <c r="D19" s="267"/>
      <c r="E19" s="267"/>
    </row>
    <row r="20" spans="1:5" ht="15" customHeight="1">
      <c r="A20" s="269" t="s">
        <v>251</v>
      </c>
      <c r="B20" s="271"/>
      <c r="C20" s="270" t="s">
        <v>301</v>
      </c>
      <c r="D20" s="267">
        <v>0</v>
      </c>
      <c r="E20" s="267">
        <v>0</v>
      </c>
    </row>
    <row r="21" spans="1:5" ht="15" customHeight="1">
      <c r="A21" s="269" t="s">
        <v>300</v>
      </c>
      <c r="B21" s="271"/>
      <c r="C21" s="270" t="s">
        <v>299</v>
      </c>
      <c r="D21" s="267"/>
      <c r="E21" s="267"/>
    </row>
    <row r="22" spans="1:5" ht="15" customHeight="1">
      <c r="A22" s="269" t="s">
        <v>298</v>
      </c>
      <c r="B22" s="268"/>
      <c r="C22" s="261" t="s">
        <v>297</v>
      </c>
      <c r="D22" s="267"/>
      <c r="E22" s="267"/>
    </row>
    <row r="23" spans="1:5" ht="15" customHeight="1">
      <c r="A23" s="266" t="s">
        <v>247</v>
      </c>
      <c r="B23" s="265" t="s">
        <v>296</v>
      </c>
      <c r="C23" s="264"/>
      <c r="D23" s="263">
        <f>SUM(D11-D18)</f>
        <v>0</v>
      </c>
      <c r="E23" s="263">
        <f>SUM(E11-E18)</f>
        <v>0</v>
      </c>
    </row>
    <row r="24" spans="1:5" ht="15" customHeight="1">
      <c r="A24" s="260"/>
      <c r="B24" s="262"/>
      <c r="C24" s="261"/>
      <c r="D24" s="260"/>
      <c r="E24" s="259"/>
    </row>
    <row r="25" spans="1:5" ht="12.95" customHeight="1">
      <c r="A25" s="256" t="s">
        <v>295</v>
      </c>
      <c r="B25" s="258"/>
      <c r="C25" s="258"/>
      <c r="D25" s="257"/>
      <c r="E25" s="257"/>
    </row>
    <row r="26" spans="1:5">
      <c r="A26" s="502" t="s">
        <v>294</v>
      </c>
      <c r="B26" s="502"/>
      <c r="C26" s="502"/>
      <c r="D26" s="502"/>
      <c r="E26" s="502"/>
    </row>
    <row r="27" spans="1:5">
      <c r="C27" s="256" t="s">
        <v>266</v>
      </c>
      <c r="D27" s="256" t="s">
        <v>261</v>
      </c>
      <c r="E27" s="256"/>
    </row>
  </sheetData>
  <mergeCells count="7">
    <mergeCell ref="A4:E4"/>
    <mergeCell ref="A5:E5"/>
    <mergeCell ref="A7:E7"/>
    <mergeCell ref="A26:E26"/>
    <mergeCell ref="B9:C9"/>
    <mergeCell ref="B10:C10"/>
    <mergeCell ref="B11:C11"/>
  </mergeCells>
  <printOptions horizontalCentered="1"/>
  <pageMargins left="0.55118110236220474" right="0.55118110236220474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9A499-72E0-4A5A-BA90-68E8DDBF3D3B}">
  <sheetPr>
    <pageSetUpPr fitToPage="1"/>
  </sheetPr>
  <dimension ref="A1:J38"/>
  <sheetViews>
    <sheetView view="pageBreakPreview" zoomScaleNormal="100" workbookViewId="0"/>
  </sheetViews>
  <sheetFormatPr defaultRowHeight="12.75"/>
  <cols>
    <col min="1" max="1" width="6.42578125" style="226" bestFit="1" customWidth="1"/>
    <col min="2" max="2" width="30.5703125" style="226" bestFit="1" customWidth="1"/>
    <col min="3" max="3" width="13.42578125" style="226" customWidth="1"/>
    <col min="4" max="4" width="11.5703125" style="226" customWidth="1"/>
    <col min="5" max="5" width="15.28515625" style="226" customWidth="1"/>
    <col min="6" max="6" width="15.42578125" style="226" customWidth="1"/>
    <col min="7" max="7" width="10" style="226" customWidth="1"/>
    <col min="8" max="8" width="12.140625" style="226" bestFit="1" customWidth="1"/>
    <col min="9" max="9" width="11.42578125" style="226" customWidth="1"/>
    <col min="10" max="10" width="13.7109375" style="226" customWidth="1"/>
    <col min="11" max="16384" width="9.140625" style="226"/>
  </cols>
  <sheetData>
    <row r="1" spans="1:10">
      <c r="A1" s="291"/>
      <c r="B1" s="291"/>
      <c r="C1" s="291"/>
      <c r="D1" s="291"/>
      <c r="E1" s="291"/>
      <c r="F1" s="291"/>
      <c r="G1" s="291"/>
      <c r="H1" s="311"/>
      <c r="J1" s="291"/>
    </row>
    <row r="2" spans="1:10">
      <c r="A2" s="291"/>
      <c r="B2" s="291"/>
      <c r="C2" s="291"/>
      <c r="D2" s="291"/>
      <c r="E2" s="291"/>
      <c r="F2" s="291"/>
      <c r="G2" s="291"/>
      <c r="H2" s="310" t="s">
        <v>369</v>
      </c>
      <c r="I2" s="291"/>
      <c r="J2" s="291"/>
    </row>
    <row r="3" spans="1:10">
      <c r="A3" s="291"/>
      <c r="B3" s="291"/>
      <c r="C3" s="291"/>
      <c r="D3" s="291"/>
      <c r="E3" s="291"/>
      <c r="F3" s="291"/>
      <c r="G3" s="291"/>
      <c r="H3" s="310" t="s">
        <v>368</v>
      </c>
      <c r="I3" s="291"/>
      <c r="J3" s="291"/>
    </row>
    <row r="4" spans="1:10" ht="16.5" customHeight="1">
      <c r="A4" s="513" t="s">
        <v>320</v>
      </c>
      <c r="B4" s="514"/>
      <c r="C4" s="514"/>
      <c r="D4" s="514"/>
      <c r="E4" s="514"/>
      <c r="F4" s="514"/>
      <c r="G4" s="514"/>
      <c r="H4" s="514"/>
      <c r="I4" s="514"/>
      <c r="J4" s="514"/>
    </row>
    <row r="5" spans="1:10" ht="17.25" customHeight="1">
      <c r="A5" s="515" t="s">
        <v>367</v>
      </c>
      <c r="B5" s="516"/>
      <c r="C5" s="516"/>
      <c r="D5" s="516"/>
      <c r="E5" s="516"/>
      <c r="F5" s="516"/>
      <c r="G5" s="516"/>
      <c r="H5" s="516"/>
      <c r="I5" s="516"/>
      <c r="J5" s="516"/>
    </row>
    <row r="6" spans="1:10">
      <c r="A6" s="291"/>
      <c r="B6" s="291"/>
      <c r="C6" s="291"/>
      <c r="D6" s="291"/>
      <c r="E6" s="291"/>
      <c r="F6" s="291"/>
      <c r="G6" s="291"/>
      <c r="H6" s="291"/>
      <c r="I6" s="291"/>
      <c r="J6" s="291"/>
    </row>
    <row r="7" spans="1:10" ht="15.75">
      <c r="A7" s="511" t="s">
        <v>366</v>
      </c>
      <c r="B7" s="512"/>
      <c r="C7" s="512"/>
      <c r="D7" s="512"/>
      <c r="E7" s="512"/>
      <c r="F7" s="512"/>
      <c r="G7" s="512"/>
      <c r="H7" s="512"/>
      <c r="I7" s="512"/>
      <c r="J7" s="512"/>
    </row>
    <row r="8" spans="1:10">
      <c r="A8" s="291"/>
      <c r="B8" s="291"/>
      <c r="C8" s="291"/>
      <c r="D8" s="291"/>
      <c r="E8" s="291"/>
      <c r="F8" s="291"/>
      <c r="G8" s="291"/>
      <c r="H8" s="291"/>
      <c r="I8" s="291"/>
      <c r="J8" s="291"/>
    </row>
    <row r="9" spans="1:10" ht="47.25" customHeight="1">
      <c r="A9" s="517" t="s">
        <v>46</v>
      </c>
      <c r="B9" s="509" t="s">
        <v>47</v>
      </c>
      <c r="C9" s="509" t="s">
        <v>93</v>
      </c>
      <c r="D9" s="509" t="s">
        <v>94</v>
      </c>
      <c r="E9" s="509" t="s">
        <v>95</v>
      </c>
      <c r="F9" s="509"/>
      <c r="G9" s="509" t="s">
        <v>365</v>
      </c>
      <c r="H9" s="509"/>
      <c r="I9" s="509" t="s">
        <v>97</v>
      </c>
      <c r="J9" s="509" t="s">
        <v>244</v>
      </c>
    </row>
    <row r="10" spans="1:10" ht="24">
      <c r="A10" s="518"/>
      <c r="B10" s="509"/>
      <c r="C10" s="509"/>
      <c r="D10" s="509"/>
      <c r="E10" s="300" t="s">
        <v>364</v>
      </c>
      <c r="F10" s="300" t="s">
        <v>363</v>
      </c>
      <c r="G10" s="300" t="s">
        <v>362</v>
      </c>
      <c r="H10" s="300" t="s">
        <v>361</v>
      </c>
      <c r="I10" s="509"/>
      <c r="J10" s="509"/>
    </row>
    <row r="11" spans="1:10">
      <c r="A11" s="309">
        <v>1</v>
      </c>
      <c r="B11" s="308">
        <v>2</v>
      </c>
      <c r="C11" s="308">
        <v>3</v>
      </c>
      <c r="D11" s="308">
        <v>4</v>
      </c>
      <c r="E11" s="308">
        <v>5</v>
      </c>
      <c r="F11" s="308">
        <v>6</v>
      </c>
      <c r="G11" s="308">
        <v>7</v>
      </c>
      <c r="H11" s="309">
        <v>8</v>
      </c>
      <c r="I11" s="308">
        <v>9</v>
      </c>
      <c r="J11" s="308">
        <v>10</v>
      </c>
    </row>
    <row r="12" spans="1:10" ht="24">
      <c r="A12" s="295" t="s">
        <v>245</v>
      </c>
      <c r="B12" s="307" t="s">
        <v>360</v>
      </c>
      <c r="C12" s="298"/>
      <c r="D12" s="298">
        <v>211.54</v>
      </c>
      <c r="E12" s="298"/>
      <c r="F12" s="298"/>
      <c r="G12" s="298"/>
      <c r="H12" s="298"/>
      <c r="I12" s="298"/>
      <c r="J12" s="297">
        <f>SUM(C12:I12)</f>
        <v>211.54</v>
      </c>
    </row>
    <row r="13" spans="1:10" ht="24">
      <c r="A13" s="300" t="s">
        <v>246</v>
      </c>
      <c r="B13" s="304" t="s">
        <v>359</v>
      </c>
      <c r="C13" s="306">
        <f t="shared" ref="C13:J13" si="0">SUM(C14+C15)</f>
        <v>0</v>
      </c>
      <c r="D13" s="306">
        <f t="shared" si="0"/>
        <v>13467.47</v>
      </c>
      <c r="E13" s="306">
        <f t="shared" si="0"/>
        <v>0</v>
      </c>
      <c r="F13" s="306">
        <f t="shared" si="0"/>
        <v>0</v>
      </c>
      <c r="G13" s="306">
        <f t="shared" si="0"/>
        <v>0</v>
      </c>
      <c r="H13" s="306">
        <f t="shared" si="0"/>
        <v>0</v>
      </c>
      <c r="I13" s="306">
        <f t="shared" si="0"/>
        <v>0</v>
      </c>
      <c r="J13" s="306">
        <f t="shared" si="0"/>
        <v>13467.47</v>
      </c>
    </row>
    <row r="14" spans="1:10">
      <c r="A14" s="300" t="s">
        <v>250</v>
      </c>
      <c r="B14" s="305" t="s">
        <v>358</v>
      </c>
      <c r="C14" s="298"/>
      <c r="D14" s="298">
        <v>13467.47</v>
      </c>
      <c r="E14" s="298"/>
      <c r="F14" s="298"/>
      <c r="G14" s="298"/>
      <c r="H14" s="298"/>
      <c r="I14" s="298"/>
      <c r="J14" s="297">
        <f>SUM(C14:I14)</f>
        <v>13467.47</v>
      </c>
    </row>
    <row r="15" spans="1:10" ht="24">
      <c r="A15" s="300" t="s">
        <v>251</v>
      </c>
      <c r="B15" s="305" t="s">
        <v>357</v>
      </c>
      <c r="C15" s="298"/>
      <c r="D15" s="298">
        <v>0</v>
      </c>
      <c r="E15" s="298"/>
      <c r="F15" s="298"/>
      <c r="G15" s="298"/>
      <c r="H15" s="298"/>
      <c r="I15" s="298"/>
      <c r="J15" s="297">
        <f>SUM(C15:I15)</f>
        <v>0</v>
      </c>
    </row>
    <row r="16" spans="1:10" ht="24">
      <c r="A16" s="300" t="s">
        <v>247</v>
      </c>
      <c r="B16" s="304" t="s">
        <v>356</v>
      </c>
      <c r="C16" s="306">
        <f t="shared" ref="C16:J16" si="1">SUM(C17:C20)</f>
        <v>0</v>
      </c>
      <c r="D16" s="306">
        <f t="shared" si="1"/>
        <v>13329.31</v>
      </c>
      <c r="E16" s="306">
        <f t="shared" si="1"/>
        <v>0</v>
      </c>
      <c r="F16" s="306">
        <f t="shared" si="1"/>
        <v>0</v>
      </c>
      <c r="G16" s="306">
        <f t="shared" si="1"/>
        <v>0</v>
      </c>
      <c r="H16" s="306">
        <f t="shared" si="1"/>
        <v>0</v>
      </c>
      <c r="I16" s="306">
        <f t="shared" si="1"/>
        <v>0</v>
      </c>
      <c r="J16" s="306">
        <f t="shared" si="1"/>
        <v>13329.31</v>
      </c>
    </row>
    <row r="17" spans="1:10">
      <c r="A17" s="300" t="s">
        <v>252</v>
      </c>
      <c r="B17" s="305" t="s">
        <v>340</v>
      </c>
      <c r="C17" s="298"/>
      <c r="D17" s="298"/>
      <c r="E17" s="298"/>
      <c r="F17" s="298"/>
      <c r="G17" s="298"/>
      <c r="H17" s="298"/>
      <c r="I17" s="298"/>
      <c r="J17" s="297">
        <f>SUM(C17:I17)</f>
        <v>0</v>
      </c>
    </row>
    <row r="18" spans="1:10">
      <c r="A18" s="300" t="s">
        <v>253</v>
      </c>
      <c r="B18" s="305" t="s">
        <v>338</v>
      </c>
      <c r="C18" s="298"/>
      <c r="D18" s="298"/>
      <c r="E18" s="298"/>
      <c r="F18" s="298"/>
      <c r="G18" s="298"/>
      <c r="H18" s="298"/>
      <c r="I18" s="298"/>
      <c r="J18" s="297">
        <f>SUM(C18:I18)</f>
        <v>0</v>
      </c>
    </row>
    <row r="19" spans="1:10">
      <c r="A19" s="300" t="s">
        <v>355</v>
      </c>
      <c r="B19" s="305" t="s">
        <v>336</v>
      </c>
      <c r="C19" s="298"/>
      <c r="D19" s="298">
        <v>13329.31</v>
      </c>
      <c r="E19" s="298"/>
      <c r="F19" s="298"/>
      <c r="G19" s="298"/>
      <c r="H19" s="298"/>
      <c r="I19" s="298"/>
      <c r="J19" s="297">
        <f>SUM(C19:I19)</f>
        <v>13329.31</v>
      </c>
    </row>
    <row r="20" spans="1:10">
      <c r="A20" s="300" t="s">
        <v>354</v>
      </c>
      <c r="B20" s="305" t="s">
        <v>334</v>
      </c>
      <c r="C20" s="298"/>
      <c r="D20" s="298"/>
      <c r="E20" s="298"/>
      <c r="F20" s="298"/>
      <c r="G20" s="298"/>
      <c r="H20" s="298"/>
      <c r="I20" s="298"/>
      <c r="J20" s="297">
        <f>SUM(C20:I20)</f>
        <v>0</v>
      </c>
    </row>
    <row r="21" spans="1:10">
      <c r="A21" s="300" t="s">
        <v>248</v>
      </c>
      <c r="B21" s="304" t="s">
        <v>353</v>
      </c>
      <c r="C21" s="298"/>
      <c r="D21" s="298"/>
      <c r="E21" s="298"/>
      <c r="F21" s="298"/>
      <c r="G21" s="298"/>
      <c r="H21" s="298"/>
      <c r="I21" s="298"/>
      <c r="J21" s="297">
        <f>SUM(C21:I21)</f>
        <v>0</v>
      </c>
    </row>
    <row r="22" spans="1:10" ht="24" customHeight="1">
      <c r="A22" s="295" t="s">
        <v>249</v>
      </c>
      <c r="B22" s="303" t="s">
        <v>352</v>
      </c>
      <c r="C22" s="293">
        <f t="shared" ref="C22:J22" si="2">SUM(C12+C13-C16+C21)</f>
        <v>0</v>
      </c>
      <c r="D22" s="293">
        <f t="shared" si="2"/>
        <v>349.70000000000073</v>
      </c>
      <c r="E22" s="293">
        <f t="shared" si="2"/>
        <v>0</v>
      </c>
      <c r="F22" s="293">
        <f t="shared" si="2"/>
        <v>0</v>
      </c>
      <c r="G22" s="293">
        <f t="shared" si="2"/>
        <v>0</v>
      </c>
      <c r="H22" s="293">
        <f t="shared" si="2"/>
        <v>0</v>
      </c>
      <c r="I22" s="293">
        <f t="shared" si="2"/>
        <v>0</v>
      </c>
      <c r="J22" s="293">
        <f t="shared" si="2"/>
        <v>349.70000000000073</v>
      </c>
    </row>
    <row r="23" spans="1:10" ht="24">
      <c r="A23" s="300" t="s">
        <v>351</v>
      </c>
      <c r="B23" s="302" t="s">
        <v>350</v>
      </c>
      <c r="C23" s="298"/>
      <c r="D23" s="298"/>
      <c r="E23" s="298"/>
      <c r="F23" s="298"/>
      <c r="G23" s="298"/>
      <c r="H23" s="298"/>
      <c r="I23" s="298"/>
      <c r="J23" s="297">
        <f>SUM(C23:I23)</f>
        <v>0</v>
      </c>
    </row>
    <row r="24" spans="1:10" ht="36">
      <c r="A24" s="300" t="s">
        <v>349</v>
      </c>
      <c r="B24" s="302" t="s">
        <v>348</v>
      </c>
      <c r="C24" s="298"/>
      <c r="D24" s="298"/>
      <c r="E24" s="298"/>
      <c r="F24" s="298"/>
      <c r="G24" s="298"/>
      <c r="H24" s="298"/>
      <c r="I24" s="298"/>
      <c r="J24" s="297">
        <f>SUM(C24:I24)</f>
        <v>0</v>
      </c>
    </row>
    <row r="25" spans="1:10" ht="24">
      <c r="A25" s="300" t="s">
        <v>347</v>
      </c>
      <c r="B25" s="299" t="s">
        <v>346</v>
      </c>
      <c r="C25" s="298"/>
      <c r="D25" s="298"/>
      <c r="E25" s="298"/>
      <c r="F25" s="298"/>
      <c r="G25" s="298"/>
      <c r="H25" s="298"/>
      <c r="I25" s="298"/>
      <c r="J25" s="297">
        <f>SUM(C25:I25)</f>
        <v>0</v>
      </c>
    </row>
    <row r="26" spans="1:10" ht="24">
      <c r="A26" s="300" t="s">
        <v>345</v>
      </c>
      <c r="B26" s="299" t="s">
        <v>344</v>
      </c>
      <c r="C26" s="298"/>
      <c r="D26" s="298"/>
      <c r="E26" s="298"/>
      <c r="F26" s="298"/>
      <c r="G26" s="298"/>
      <c r="H26" s="298"/>
      <c r="I26" s="298"/>
      <c r="J26" s="297">
        <f>SUM(C26:I26)</f>
        <v>0</v>
      </c>
    </row>
    <row r="27" spans="1:10" ht="48">
      <c r="A27" s="300" t="s">
        <v>343</v>
      </c>
      <c r="B27" s="299" t="s">
        <v>342</v>
      </c>
      <c r="C27" s="293">
        <f t="shared" ref="C27:J27" si="3">SUM(C28+C29+C30+C31)</f>
        <v>0</v>
      </c>
      <c r="D27" s="293">
        <f t="shared" si="3"/>
        <v>0</v>
      </c>
      <c r="E27" s="293">
        <f t="shared" si="3"/>
        <v>0</v>
      </c>
      <c r="F27" s="293">
        <f t="shared" si="3"/>
        <v>0</v>
      </c>
      <c r="G27" s="293">
        <f t="shared" si="3"/>
        <v>0</v>
      </c>
      <c r="H27" s="293">
        <f t="shared" si="3"/>
        <v>0</v>
      </c>
      <c r="I27" s="293">
        <f t="shared" si="3"/>
        <v>0</v>
      </c>
      <c r="J27" s="293">
        <f t="shared" si="3"/>
        <v>0</v>
      </c>
    </row>
    <row r="28" spans="1:10">
      <c r="A28" s="300" t="s">
        <v>341</v>
      </c>
      <c r="B28" s="301" t="s">
        <v>340</v>
      </c>
      <c r="C28" s="298"/>
      <c r="D28" s="298"/>
      <c r="E28" s="298"/>
      <c r="F28" s="298"/>
      <c r="G28" s="298"/>
      <c r="H28" s="298"/>
      <c r="I28" s="298"/>
      <c r="J28" s="297">
        <f>SUM(C28:I28)</f>
        <v>0</v>
      </c>
    </row>
    <row r="29" spans="1:10">
      <c r="A29" s="300" t="s">
        <v>339</v>
      </c>
      <c r="B29" s="301" t="s">
        <v>338</v>
      </c>
      <c r="C29" s="298"/>
      <c r="D29" s="298"/>
      <c r="E29" s="298"/>
      <c r="F29" s="298"/>
      <c r="G29" s="298"/>
      <c r="H29" s="298"/>
      <c r="I29" s="298"/>
      <c r="J29" s="297">
        <f>SUM(C29:I29)</f>
        <v>0</v>
      </c>
    </row>
    <row r="30" spans="1:10">
      <c r="A30" s="300" t="s">
        <v>337</v>
      </c>
      <c r="B30" s="301" t="s">
        <v>336</v>
      </c>
      <c r="C30" s="298"/>
      <c r="D30" s="298"/>
      <c r="E30" s="298"/>
      <c r="F30" s="298"/>
      <c r="G30" s="298"/>
      <c r="H30" s="298"/>
      <c r="I30" s="298"/>
      <c r="J30" s="297">
        <f>SUM(C30:I30)</f>
        <v>0</v>
      </c>
    </row>
    <row r="31" spans="1:10">
      <c r="A31" s="300" t="s">
        <v>335</v>
      </c>
      <c r="B31" s="301" t="s">
        <v>334</v>
      </c>
      <c r="C31" s="298"/>
      <c r="D31" s="298"/>
      <c r="E31" s="298"/>
      <c r="F31" s="298"/>
      <c r="G31" s="298"/>
      <c r="H31" s="298"/>
      <c r="I31" s="298"/>
      <c r="J31" s="297">
        <f>SUM(C31:I31)</f>
        <v>0</v>
      </c>
    </row>
    <row r="32" spans="1:10">
      <c r="A32" s="300" t="s">
        <v>333</v>
      </c>
      <c r="B32" s="299" t="s">
        <v>332</v>
      </c>
      <c r="C32" s="298"/>
      <c r="D32" s="298"/>
      <c r="E32" s="298"/>
      <c r="F32" s="298"/>
      <c r="G32" s="298"/>
      <c r="H32" s="298"/>
      <c r="I32" s="298"/>
      <c r="J32" s="297">
        <f>SUM(C32:I32)</f>
        <v>0</v>
      </c>
    </row>
    <row r="33" spans="1:10" ht="27.75" customHeight="1">
      <c r="A33" s="295" t="s">
        <v>331</v>
      </c>
      <c r="B33" s="294" t="s">
        <v>330</v>
      </c>
      <c r="C33" s="293">
        <f t="shared" ref="C33:J33" si="4">SUM(C23+C24+C25-C26-C27+C32)</f>
        <v>0</v>
      </c>
      <c r="D33" s="293">
        <f t="shared" si="4"/>
        <v>0</v>
      </c>
      <c r="E33" s="293">
        <f t="shared" si="4"/>
        <v>0</v>
      </c>
      <c r="F33" s="293">
        <f t="shared" si="4"/>
        <v>0</v>
      </c>
      <c r="G33" s="293">
        <f t="shared" si="4"/>
        <v>0</v>
      </c>
      <c r="H33" s="293">
        <f t="shared" si="4"/>
        <v>0</v>
      </c>
      <c r="I33" s="293">
        <f t="shared" si="4"/>
        <v>0</v>
      </c>
      <c r="J33" s="293">
        <f t="shared" si="4"/>
        <v>0</v>
      </c>
    </row>
    <row r="34" spans="1:10" ht="30" customHeight="1">
      <c r="A34" s="295" t="s">
        <v>329</v>
      </c>
      <c r="B34" s="294" t="s">
        <v>328</v>
      </c>
      <c r="C34" s="293">
        <f t="shared" ref="C34:J34" si="5">SUM(C22-C33)</f>
        <v>0</v>
      </c>
      <c r="D34" s="296">
        <f t="shared" si="5"/>
        <v>349.70000000000073</v>
      </c>
      <c r="E34" s="293">
        <f t="shared" si="5"/>
        <v>0</v>
      </c>
      <c r="F34" s="293">
        <f t="shared" si="5"/>
        <v>0</v>
      </c>
      <c r="G34" s="293">
        <f t="shared" si="5"/>
        <v>0</v>
      </c>
      <c r="H34" s="296">
        <f t="shared" si="5"/>
        <v>0</v>
      </c>
      <c r="I34" s="293">
        <f t="shared" si="5"/>
        <v>0</v>
      </c>
      <c r="J34" s="296">
        <f t="shared" si="5"/>
        <v>349.70000000000073</v>
      </c>
    </row>
    <row r="35" spans="1:10" ht="24">
      <c r="A35" s="295" t="s">
        <v>327</v>
      </c>
      <c r="B35" s="294" t="s">
        <v>326</v>
      </c>
      <c r="C35" s="293">
        <f t="shared" ref="C35:J35" si="6">SUM(C12-C23)</f>
        <v>0</v>
      </c>
      <c r="D35" s="293">
        <f t="shared" si="6"/>
        <v>211.54</v>
      </c>
      <c r="E35" s="293">
        <f t="shared" si="6"/>
        <v>0</v>
      </c>
      <c r="F35" s="293">
        <f t="shared" si="6"/>
        <v>0</v>
      </c>
      <c r="G35" s="293">
        <f t="shared" si="6"/>
        <v>0</v>
      </c>
      <c r="H35" s="293">
        <f t="shared" si="6"/>
        <v>0</v>
      </c>
      <c r="I35" s="293">
        <f t="shared" si="6"/>
        <v>0</v>
      </c>
      <c r="J35" s="293">
        <f t="shared" si="6"/>
        <v>211.54</v>
      </c>
    </row>
    <row r="36" spans="1:10" ht="15" customHeight="1">
      <c r="A36" s="291"/>
      <c r="B36" s="291"/>
      <c r="C36" s="291"/>
      <c r="D36" s="291"/>
      <c r="E36" s="292" t="s">
        <v>325</v>
      </c>
      <c r="F36" s="291"/>
      <c r="G36" s="291"/>
      <c r="H36" s="291"/>
      <c r="I36" s="291"/>
      <c r="J36" s="291"/>
    </row>
    <row r="37" spans="1:10" ht="12.75" customHeight="1">
      <c r="A37" s="510" t="s">
        <v>324</v>
      </c>
      <c r="B37" s="510"/>
      <c r="C37" s="510"/>
      <c r="D37" s="510"/>
      <c r="E37" s="510"/>
      <c r="F37" s="510"/>
      <c r="G37" s="510"/>
      <c r="H37" s="292" t="s">
        <v>323</v>
      </c>
      <c r="I37" s="292"/>
      <c r="J37" s="292"/>
    </row>
    <row r="38" spans="1:10">
      <c r="A38" s="291"/>
      <c r="B38" s="291"/>
      <c r="C38" s="291"/>
      <c r="D38" s="291"/>
      <c r="E38" s="291"/>
      <c r="F38" s="291"/>
      <c r="G38" s="291"/>
      <c r="H38" s="291"/>
      <c r="I38" s="291"/>
      <c r="J38" s="291"/>
    </row>
  </sheetData>
  <mergeCells count="12">
    <mergeCell ref="I9:I10"/>
    <mergeCell ref="J9:J10"/>
    <mergeCell ref="A37:G37"/>
    <mergeCell ref="A7:J7"/>
    <mergeCell ref="A4:J4"/>
    <mergeCell ref="A5:J5"/>
    <mergeCell ref="A9:A10"/>
    <mergeCell ref="B9:B10"/>
    <mergeCell ref="C9:C10"/>
    <mergeCell ref="D9:D10"/>
    <mergeCell ref="E9:F9"/>
    <mergeCell ref="G9:H9"/>
  </mergeCells>
  <pageMargins left="0.74803149606299213" right="0.74803149606299213" top="0.39370078740157483" bottom="0.39370078740157483" header="0.51181102362204722" footer="0.51181102362204722"/>
  <pageSetup paperSize="9" scale="7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7327E-7B95-4EDE-803B-10A247B69EEB}">
  <dimension ref="A1:R69"/>
  <sheetViews>
    <sheetView showGridLines="0" view="pageBreakPreview" zoomScaleNormal="100" zoomScaleSheetLayoutView="100" workbookViewId="0">
      <pane ySplit="11" topLeftCell="A12" activePane="bottomLeft" state="frozen"/>
      <selection activeCell="C20" sqref="C20"/>
      <selection pane="bottomLeft"/>
    </sheetView>
  </sheetViews>
  <sheetFormatPr defaultRowHeight="12.75"/>
  <cols>
    <col min="1" max="1" width="5.85546875" style="256" customWidth="1"/>
    <col min="2" max="2" width="0.28515625" style="255" customWidth="1"/>
    <col min="3" max="3" width="1.5703125" style="255" customWidth="1"/>
    <col min="4" max="4" width="24" style="255" customWidth="1"/>
    <col min="5" max="9" width="8.28515625" style="255" customWidth="1"/>
    <col min="10" max="10" width="9.42578125" style="255" bestFit="1" customWidth="1"/>
    <col min="11" max="11" width="9.42578125" style="255" customWidth="1"/>
    <col min="12" max="14" width="8.28515625" style="255" customWidth="1"/>
    <col min="15" max="15" width="10.85546875" style="255" customWidth="1"/>
    <col min="16" max="17" width="8.28515625" style="255" customWidth="1"/>
    <col min="18" max="18" width="10.140625" style="255" customWidth="1"/>
    <col min="19" max="16384" width="9.140625" style="255"/>
  </cols>
  <sheetData>
    <row r="1" spans="1:18">
      <c r="N1" s="290"/>
    </row>
    <row r="2" spans="1:18">
      <c r="A2" s="286"/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N2" s="289" t="s">
        <v>441</v>
      </c>
      <c r="O2" s="366"/>
      <c r="P2" s="366"/>
      <c r="Q2" s="366"/>
      <c r="R2" s="366"/>
    </row>
    <row r="3" spans="1:18" ht="14.25" customHeight="1">
      <c r="A3" s="286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6"/>
      <c r="N3" s="286" t="s">
        <v>440</v>
      </c>
      <c r="O3" s="286"/>
      <c r="P3" s="286"/>
      <c r="Q3" s="286"/>
    </row>
    <row r="4" spans="1:18" ht="15.75" customHeight="1">
      <c r="A4" s="519" t="s">
        <v>320</v>
      </c>
      <c r="B4" s="519"/>
      <c r="C4" s="519"/>
      <c r="D4" s="519"/>
      <c r="E4" s="519"/>
      <c r="F4" s="519"/>
      <c r="G4" s="519"/>
      <c r="H4" s="519"/>
      <c r="I4" s="519"/>
      <c r="J4" s="519"/>
      <c r="K4" s="519"/>
      <c r="L4" s="519"/>
      <c r="M4" s="519"/>
      <c r="N4" s="519"/>
      <c r="O4" s="519"/>
      <c r="P4" s="519"/>
      <c r="Q4" s="519"/>
      <c r="R4" s="519"/>
    </row>
    <row r="5" spans="1:18" ht="31.5" customHeight="1">
      <c r="A5" s="501" t="s">
        <v>439</v>
      </c>
      <c r="B5" s="501"/>
      <c r="C5" s="501"/>
      <c r="D5" s="501"/>
      <c r="E5" s="501"/>
      <c r="F5" s="501"/>
      <c r="G5" s="501"/>
      <c r="H5" s="501"/>
      <c r="I5" s="501"/>
      <c r="J5" s="501"/>
      <c r="K5" s="501"/>
      <c r="L5" s="501"/>
      <c r="M5" s="501"/>
      <c r="N5" s="501"/>
      <c r="O5" s="501"/>
      <c r="P5" s="501"/>
      <c r="Q5" s="501"/>
      <c r="R5" s="501"/>
    </row>
    <row r="6" spans="1:18" ht="3" customHeight="1">
      <c r="A6" s="286"/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  <c r="Q6" s="287"/>
      <c r="R6" s="287"/>
    </row>
    <row r="7" spans="1:18" ht="22.5" customHeight="1">
      <c r="A7" s="501" t="s">
        <v>438</v>
      </c>
      <c r="B7" s="501"/>
      <c r="C7" s="501"/>
      <c r="D7" s="501"/>
      <c r="E7" s="501"/>
      <c r="F7" s="501"/>
      <c r="G7" s="501"/>
      <c r="H7" s="501"/>
      <c r="I7" s="501"/>
      <c r="J7" s="501"/>
      <c r="K7" s="501"/>
      <c r="L7" s="501"/>
      <c r="M7" s="501"/>
      <c r="N7" s="501"/>
      <c r="O7" s="501"/>
      <c r="P7" s="501"/>
      <c r="Q7" s="501"/>
      <c r="R7" s="501"/>
    </row>
    <row r="8" spans="1:18" ht="4.5" customHeight="1">
      <c r="A8" s="286"/>
      <c r="B8" s="287"/>
      <c r="C8" s="287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287"/>
      <c r="R8" s="287"/>
    </row>
    <row r="9" spans="1:18" ht="27" customHeight="1">
      <c r="A9" s="520" t="s">
        <v>437</v>
      </c>
      <c r="B9" s="521" t="s">
        <v>47</v>
      </c>
      <c r="C9" s="521"/>
      <c r="D9" s="521"/>
      <c r="E9" s="520" t="s">
        <v>66</v>
      </c>
      <c r="F9" s="520" t="s">
        <v>68</v>
      </c>
      <c r="G9" s="520"/>
      <c r="H9" s="520" t="s">
        <v>436</v>
      </c>
      <c r="I9" s="520" t="s">
        <v>435</v>
      </c>
      <c r="J9" s="520" t="s">
        <v>74</v>
      </c>
      <c r="K9" s="520" t="s">
        <v>434</v>
      </c>
      <c r="L9" s="520" t="s">
        <v>433</v>
      </c>
      <c r="M9" s="520" t="s">
        <v>80</v>
      </c>
      <c r="N9" s="520" t="s">
        <v>427</v>
      </c>
      <c r="O9" s="520"/>
      <c r="P9" s="520" t="s">
        <v>432</v>
      </c>
      <c r="Q9" s="520" t="s">
        <v>431</v>
      </c>
      <c r="R9" s="520" t="s">
        <v>244</v>
      </c>
    </row>
    <row r="10" spans="1:18" ht="51">
      <c r="A10" s="520"/>
      <c r="B10" s="521"/>
      <c r="C10" s="521"/>
      <c r="D10" s="521"/>
      <c r="E10" s="520"/>
      <c r="F10" s="349" t="s">
        <v>430</v>
      </c>
      <c r="G10" s="349" t="s">
        <v>429</v>
      </c>
      <c r="H10" s="520"/>
      <c r="I10" s="520"/>
      <c r="J10" s="520"/>
      <c r="K10" s="520"/>
      <c r="L10" s="520"/>
      <c r="M10" s="520"/>
      <c r="N10" s="349" t="s">
        <v>428</v>
      </c>
      <c r="O10" s="349" t="s">
        <v>427</v>
      </c>
      <c r="P10" s="520"/>
      <c r="Q10" s="520"/>
      <c r="R10" s="520"/>
    </row>
    <row r="11" spans="1:18">
      <c r="A11" s="328">
        <v>1</v>
      </c>
      <c r="B11" s="530">
        <v>2</v>
      </c>
      <c r="C11" s="530"/>
      <c r="D11" s="530"/>
      <c r="E11" s="328">
        <v>3</v>
      </c>
      <c r="F11" s="328">
        <v>4</v>
      </c>
      <c r="G11" s="328">
        <v>5</v>
      </c>
      <c r="H11" s="328">
        <v>6</v>
      </c>
      <c r="I11" s="328">
        <v>7</v>
      </c>
      <c r="J11" s="328">
        <v>8</v>
      </c>
      <c r="K11" s="328">
        <v>9</v>
      </c>
      <c r="L11" s="328">
        <v>10</v>
      </c>
      <c r="M11" s="328">
        <v>11</v>
      </c>
      <c r="N11" s="328">
        <v>12</v>
      </c>
      <c r="O11" s="328">
        <v>13</v>
      </c>
      <c r="P11" s="328">
        <v>14</v>
      </c>
      <c r="Q11" s="328">
        <v>15</v>
      </c>
      <c r="R11" s="328">
        <v>16</v>
      </c>
    </row>
    <row r="12" spans="1:18" ht="39.950000000000003" customHeight="1">
      <c r="A12" s="316" t="s">
        <v>245</v>
      </c>
      <c r="B12" s="531" t="s">
        <v>426</v>
      </c>
      <c r="C12" s="532"/>
      <c r="D12" s="533"/>
      <c r="E12" s="323"/>
      <c r="F12" s="323"/>
      <c r="G12" s="355">
        <v>683432.69</v>
      </c>
      <c r="H12" s="323"/>
      <c r="I12" s="323"/>
      <c r="J12" s="323">
        <v>11850.17</v>
      </c>
      <c r="K12" s="323">
        <v>249878.1</v>
      </c>
      <c r="L12" s="323"/>
      <c r="M12" s="323">
        <v>29295.99</v>
      </c>
      <c r="N12" s="323"/>
      <c r="O12" s="323"/>
      <c r="P12" s="323"/>
      <c r="Q12" s="323"/>
      <c r="R12" s="354">
        <f t="shared" ref="R12:R39" si="0">SUM(E12:Q12)</f>
        <v>974456.95</v>
      </c>
    </row>
    <row r="13" spans="1:18" ht="25.5" customHeight="1">
      <c r="A13" s="361" t="s">
        <v>246</v>
      </c>
      <c r="B13" s="365"/>
      <c r="C13" s="535" t="s">
        <v>425</v>
      </c>
      <c r="D13" s="536"/>
      <c r="E13" s="360">
        <f t="shared" ref="E13:Q13" si="1">E14+E15</f>
        <v>0</v>
      </c>
      <c r="F13" s="360">
        <f t="shared" si="1"/>
        <v>0</v>
      </c>
      <c r="G13" s="360">
        <f t="shared" si="1"/>
        <v>0</v>
      </c>
      <c r="H13" s="360">
        <f t="shared" si="1"/>
        <v>0</v>
      </c>
      <c r="I13" s="360">
        <f t="shared" si="1"/>
        <v>0</v>
      </c>
      <c r="J13" s="360">
        <f t="shared" si="1"/>
        <v>0</v>
      </c>
      <c r="K13" s="360">
        <f t="shared" si="1"/>
        <v>0</v>
      </c>
      <c r="L13" s="360">
        <f t="shared" si="1"/>
        <v>0</v>
      </c>
      <c r="M13" s="360">
        <f t="shared" si="1"/>
        <v>0</v>
      </c>
      <c r="N13" s="360">
        <f t="shared" si="1"/>
        <v>0</v>
      </c>
      <c r="O13" s="360">
        <f t="shared" si="1"/>
        <v>0</v>
      </c>
      <c r="P13" s="360">
        <f t="shared" si="1"/>
        <v>0</v>
      </c>
      <c r="Q13" s="360">
        <f t="shared" si="1"/>
        <v>0</v>
      </c>
      <c r="R13" s="356">
        <f t="shared" si="0"/>
        <v>0</v>
      </c>
    </row>
    <row r="14" spans="1:18" ht="25.5">
      <c r="A14" s="364" t="s">
        <v>250</v>
      </c>
      <c r="B14" s="363" t="s">
        <v>424</v>
      </c>
      <c r="C14" s="359"/>
      <c r="D14" s="336" t="s">
        <v>423</v>
      </c>
      <c r="E14" s="323"/>
      <c r="F14" s="323"/>
      <c r="G14" s="323"/>
      <c r="H14" s="323"/>
      <c r="I14" s="323"/>
      <c r="J14" s="323"/>
      <c r="K14" s="323"/>
      <c r="L14" s="323"/>
      <c r="M14" s="323"/>
      <c r="N14" s="323"/>
      <c r="O14" s="323"/>
      <c r="P14" s="323"/>
      <c r="Q14" s="323"/>
      <c r="R14" s="356">
        <f t="shared" si="0"/>
        <v>0</v>
      </c>
    </row>
    <row r="15" spans="1:18" ht="25.5">
      <c r="A15" s="328" t="s">
        <v>251</v>
      </c>
      <c r="B15" s="359"/>
      <c r="C15" s="359"/>
      <c r="D15" s="362" t="s">
        <v>422</v>
      </c>
      <c r="E15" s="323"/>
      <c r="F15" s="323"/>
      <c r="G15" s="323"/>
      <c r="H15" s="323"/>
      <c r="I15" s="323"/>
      <c r="J15" s="323"/>
      <c r="K15" s="323"/>
      <c r="L15" s="323"/>
      <c r="M15" s="323"/>
      <c r="N15" s="323"/>
      <c r="O15" s="323"/>
      <c r="P15" s="323"/>
      <c r="Q15" s="323"/>
      <c r="R15" s="356">
        <f t="shared" si="0"/>
        <v>0</v>
      </c>
    </row>
    <row r="16" spans="1:18" ht="51" customHeight="1">
      <c r="A16" s="361" t="s">
        <v>247</v>
      </c>
      <c r="B16" s="522" t="s">
        <v>421</v>
      </c>
      <c r="C16" s="523"/>
      <c r="D16" s="524"/>
      <c r="E16" s="360">
        <f t="shared" ref="E16:Q16" si="2">E17+E18+E19</f>
        <v>0</v>
      </c>
      <c r="F16" s="360">
        <f t="shared" si="2"/>
        <v>0</v>
      </c>
      <c r="G16" s="360">
        <f t="shared" si="2"/>
        <v>0</v>
      </c>
      <c r="H16" s="360">
        <f t="shared" si="2"/>
        <v>0</v>
      </c>
      <c r="I16" s="360">
        <f t="shared" si="2"/>
        <v>0</v>
      </c>
      <c r="J16" s="360">
        <f t="shared" si="2"/>
        <v>0</v>
      </c>
      <c r="K16" s="360">
        <f t="shared" si="2"/>
        <v>0</v>
      </c>
      <c r="L16" s="360">
        <f t="shared" si="2"/>
        <v>0</v>
      </c>
      <c r="M16" s="360">
        <f t="shared" si="2"/>
        <v>0</v>
      </c>
      <c r="N16" s="360">
        <f t="shared" si="2"/>
        <v>0</v>
      </c>
      <c r="O16" s="360">
        <f t="shared" si="2"/>
        <v>0</v>
      </c>
      <c r="P16" s="360">
        <f t="shared" si="2"/>
        <v>0</v>
      </c>
      <c r="Q16" s="360">
        <f t="shared" si="2"/>
        <v>0</v>
      </c>
      <c r="R16" s="356">
        <f t="shared" si="0"/>
        <v>0</v>
      </c>
    </row>
    <row r="17" spans="1:18">
      <c r="A17" s="328" t="s">
        <v>252</v>
      </c>
      <c r="B17" s="337"/>
      <c r="C17" s="359"/>
      <c r="D17" s="336" t="s">
        <v>403</v>
      </c>
      <c r="E17" s="323"/>
      <c r="F17" s="323"/>
      <c r="G17" s="323"/>
      <c r="H17" s="323"/>
      <c r="I17" s="323"/>
      <c r="J17" s="323"/>
      <c r="K17" s="323"/>
      <c r="L17" s="323"/>
      <c r="M17" s="323"/>
      <c r="N17" s="323"/>
      <c r="O17" s="323"/>
      <c r="P17" s="323"/>
      <c r="Q17" s="323"/>
      <c r="R17" s="356">
        <f t="shared" si="0"/>
        <v>0</v>
      </c>
    </row>
    <row r="18" spans="1:18">
      <c r="A18" s="358" t="s">
        <v>253</v>
      </c>
      <c r="B18" s="337"/>
      <c r="C18" s="359"/>
      <c r="D18" s="336" t="s">
        <v>401</v>
      </c>
      <c r="E18" s="323"/>
      <c r="F18" s="323"/>
      <c r="G18" s="323"/>
      <c r="H18" s="323"/>
      <c r="I18" s="323"/>
      <c r="J18" s="323"/>
      <c r="K18" s="323"/>
      <c r="L18" s="323"/>
      <c r="M18" s="323"/>
      <c r="N18" s="323"/>
      <c r="O18" s="323"/>
      <c r="P18" s="323"/>
      <c r="Q18" s="323"/>
      <c r="R18" s="356">
        <f t="shared" si="0"/>
        <v>0</v>
      </c>
    </row>
    <row r="19" spans="1:18">
      <c r="A19" s="358" t="s">
        <v>355</v>
      </c>
      <c r="B19" s="337"/>
      <c r="C19" s="359"/>
      <c r="D19" s="336" t="s">
        <v>399</v>
      </c>
      <c r="E19" s="323"/>
      <c r="F19" s="323"/>
      <c r="G19" s="323"/>
      <c r="H19" s="323"/>
      <c r="I19" s="323"/>
      <c r="J19" s="323"/>
      <c r="K19" s="323"/>
      <c r="L19" s="323"/>
      <c r="M19" s="323"/>
      <c r="N19" s="323"/>
      <c r="O19" s="323"/>
      <c r="P19" s="323"/>
      <c r="Q19" s="323"/>
      <c r="R19" s="356">
        <f t="shared" si="0"/>
        <v>0</v>
      </c>
    </row>
    <row r="20" spans="1:18" ht="15" customHeight="1">
      <c r="A20" s="358" t="s">
        <v>248</v>
      </c>
      <c r="B20" s="357"/>
      <c r="C20" s="525" t="s">
        <v>353</v>
      </c>
      <c r="D20" s="526"/>
      <c r="E20" s="323"/>
      <c r="F20" s="323"/>
      <c r="G20" s="323"/>
      <c r="H20" s="323"/>
      <c r="I20" s="323"/>
      <c r="J20" s="323"/>
      <c r="K20" s="323"/>
      <c r="L20" s="323"/>
      <c r="M20" s="323"/>
      <c r="N20" s="323"/>
      <c r="O20" s="323"/>
      <c r="P20" s="323"/>
      <c r="Q20" s="323"/>
      <c r="R20" s="356">
        <f t="shared" si="0"/>
        <v>0</v>
      </c>
    </row>
    <row r="21" spans="1:18" ht="54.95" customHeight="1">
      <c r="A21" s="342" t="s">
        <v>249</v>
      </c>
      <c r="B21" s="534" t="s">
        <v>420</v>
      </c>
      <c r="C21" s="534"/>
      <c r="D21" s="534"/>
      <c r="E21" s="351">
        <f t="shared" ref="E21:Q21" si="3">E12+E13-E16+E20</f>
        <v>0</v>
      </c>
      <c r="F21" s="351">
        <f t="shared" si="3"/>
        <v>0</v>
      </c>
      <c r="G21" s="352">
        <f t="shared" si="3"/>
        <v>683432.69</v>
      </c>
      <c r="H21" s="351">
        <f t="shared" si="3"/>
        <v>0</v>
      </c>
      <c r="I21" s="351">
        <f t="shared" si="3"/>
        <v>0</v>
      </c>
      <c r="J21" s="351">
        <f t="shared" si="3"/>
        <v>11850.17</v>
      </c>
      <c r="K21" s="351">
        <f t="shared" si="3"/>
        <v>249878.1</v>
      </c>
      <c r="L21" s="351">
        <f t="shared" si="3"/>
        <v>0</v>
      </c>
      <c r="M21" s="351">
        <f t="shared" si="3"/>
        <v>29295.99</v>
      </c>
      <c r="N21" s="351">
        <f t="shared" si="3"/>
        <v>0</v>
      </c>
      <c r="O21" s="351">
        <f t="shared" si="3"/>
        <v>0</v>
      </c>
      <c r="P21" s="351">
        <f t="shared" si="3"/>
        <v>0</v>
      </c>
      <c r="Q21" s="351">
        <f t="shared" si="3"/>
        <v>0</v>
      </c>
      <c r="R21" s="354">
        <f t="shared" si="0"/>
        <v>974456.95</v>
      </c>
    </row>
    <row r="22" spans="1:18" ht="39.950000000000003" customHeight="1">
      <c r="A22" s="316" t="s">
        <v>351</v>
      </c>
      <c r="B22" s="539" t="s">
        <v>419</v>
      </c>
      <c r="C22" s="540"/>
      <c r="D22" s="529"/>
      <c r="E22" s="349" t="s">
        <v>377</v>
      </c>
      <c r="F22" s="323"/>
      <c r="G22" s="355">
        <v>683432.69</v>
      </c>
      <c r="H22" s="323"/>
      <c r="I22" s="323"/>
      <c r="J22" s="323">
        <v>11536.89</v>
      </c>
      <c r="K22" s="323">
        <v>163360.04</v>
      </c>
      <c r="L22" s="323"/>
      <c r="M22" s="323">
        <v>24153.71</v>
      </c>
      <c r="N22" s="344" t="s">
        <v>377</v>
      </c>
      <c r="O22" s="323"/>
      <c r="P22" s="349" t="s">
        <v>377</v>
      </c>
      <c r="Q22" s="349" t="s">
        <v>377</v>
      </c>
      <c r="R22" s="354">
        <f t="shared" si="0"/>
        <v>882483.33</v>
      </c>
    </row>
    <row r="23" spans="1:18" ht="39.950000000000003" customHeight="1">
      <c r="A23" s="328" t="s">
        <v>349</v>
      </c>
      <c r="B23" s="337"/>
      <c r="C23" s="525" t="s">
        <v>418</v>
      </c>
      <c r="D23" s="526"/>
      <c r="E23" s="344" t="s">
        <v>377</v>
      </c>
      <c r="F23" s="323"/>
      <c r="G23" s="323"/>
      <c r="H23" s="323"/>
      <c r="I23" s="323"/>
      <c r="J23" s="323"/>
      <c r="K23" s="323"/>
      <c r="L23" s="323"/>
      <c r="M23" s="323"/>
      <c r="N23" s="344" t="s">
        <v>377</v>
      </c>
      <c r="O23" s="323"/>
      <c r="P23" s="344" t="s">
        <v>377</v>
      </c>
      <c r="Q23" s="344" t="s">
        <v>377</v>
      </c>
      <c r="R23" s="343">
        <f t="shared" si="0"/>
        <v>0</v>
      </c>
    </row>
    <row r="24" spans="1:18" ht="38.25" customHeight="1">
      <c r="A24" s="328" t="s">
        <v>347</v>
      </c>
      <c r="B24" s="337"/>
      <c r="C24" s="525" t="s">
        <v>417</v>
      </c>
      <c r="D24" s="526"/>
      <c r="E24" s="344" t="s">
        <v>377</v>
      </c>
      <c r="F24" s="323"/>
      <c r="G24" s="323">
        <v>0</v>
      </c>
      <c r="H24" s="323"/>
      <c r="I24" s="323"/>
      <c r="J24" s="323">
        <v>156.54</v>
      </c>
      <c r="K24" s="323">
        <v>12194.22</v>
      </c>
      <c r="L24" s="323"/>
      <c r="M24" s="323">
        <v>856.86</v>
      </c>
      <c r="N24" s="344" t="s">
        <v>377</v>
      </c>
      <c r="O24" s="323"/>
      <c r="P24" s="344" t="s">
        <v>377</v>
      </c>
      <c r="Q24" s="344" t="s">
        <v>377</v>
      </c>
      <c r="R24" s="343">
        <f t="shared" si="0"/>
        <v>13207.62</v>
      </c>
    </row>
    <row r="25" spans="1:18" ht="51" customHeight="1">
      <c r="A25" s="335" t="s">
        <v>345</v>
      </c>
      <c r="B25" s="347"/>
      <c r="C25" s="535" t="s">
        <v>416</v>
      </c>
      <c r="D25" s="536"/>
      <c r="E25" s="345" t="s">
        <v>377</v>
      </c>
      <c r="F25" s="353">
        <f t="shared" ref="F25:M25" si="4">F26+F27+F28</f>
        <v>0</v>
      </c>
      <c r="G25" s="353">
        <f t="shared" si="4"/>
        <v>0</v>
      </c>
      <c r="H25" s="353">
        <f t="shared" si="4"/>
        <v>0</v>
      </c>
      <c r="I25" s="353">
        <f t="shared" si="4"/>
        <v>0</v>
      </c>
      <c r="J25" s="353">
        <f t="shared" si="4"/>
        <v>0</v>
      </c>
      <c r="K25" s="353">
        <f t="shared" si="4"/>
        <v>0</v>
      </c>
      <c r="L25" s="353">
        <f t="shared" si="4"/>
        <v>0</v>
      </c>
      <c r="M25" s="353">
        <f t="shared" si="4"/>
        <v>0</v>
      </c>
      <c r="N25" s="345" t="s">
        <v>377</v>
      </c>
      <c r="O25" s="353">
        <f>O26+O27+O28</f>
        <v>0</v>
      </c>
      <c r="P25" s="345" t="s">
        <v>377</v>
      </c>
      <c r="Q25" s="345" t="s">
        <v>377</v>
      </c>
      <c r="R25" s="343">
        <f t="shared" si="0"/>
        <v>0</v>
      </c>
    </row>
    <row r="26" spans="1:18">
      <c r="A26" s="330" t="s">
        <v>415</v>
      </c>
      <c r="B26" s="327"/>
      <c r="C26" s="326"/>
      <c r="D26" s="325" t="s">
        <v>403</v>
      </c>
      <c r="E26" s="344" t="s">
        <v>377</v>
      </c>
      <c r="F26" s="323"/>
      <c r="G26" s="323"/>
      <c r="H26" s="323"/>
      <c r="I26" s="323"/>
      <c r="J26" s="323"/>
      <c r="K26" s="323"/>
      <c r="L26" s="323"/>
      <c r="M26" s="323"/>
      <c r="N26" s="344" t="s">
        <v>377</v>
      </c>
      <c r="O26" s="323"/>
      <c r="P26" s="344" t="s">
        <v>377</v>
      </c>
      <c r="Q26" s="344" t="s">
        <v>377</v>
      </c>
      <c r="R26" s="343">
        <f t="shared" si="0"/>
        <v>0</v>
      </c>
    </row>
    <row r="27" spans="1:18">
      <c r="A27" s="330" t="s">
        <v>414</v>
      </c>
      <c r="B27" s="327"/>
      <c r="C27" s="326"/>
      <c r="D27" s="325" t="s">
        <v>401</v>
      </c>
      <c r="E27" s="344" t="s">
        <v>377</v>
      </c>
      <c r="F27" s="323"/>
      <c r="G27" s="323"/>
      <c r="H27" s="323"/>
      <c r="I27" s="323"/>
      <c r="J27" s="323"/>
      <c r="K27" s="323"/>
      <c r="L27" s="323"/>
      <c r="M27" s="323"/>
      <c r="N27" s="344" t="s">
        <v>377</v>
      </c>
      <c r="O27" s="323"/>
      <c r="P27" s="344" t="s">
        <v>377</v>
      </c>
      <c r="Q27" s="344" t="s">
        <v>377</v>
      </c>
      <c r="R27" s="343">
        <f t="shared" si="0"/>
        <v>0</v>
      </c>
    </row>
    <row r="28" spans="1:18">
      <c r="A28" s="330" t="s">
        <v>413</v>
      </c>
      <c r="B28" s="327"/>
      <c r="C28" s="326"/>
      <c r="D28" s="325" t="s">
        <v>399</v>
      </c>
      <c r="E28" s="344" t="s">
        <v>377</v>
      </c>
      <c r="F28" s="323"/>
      <c r="G28" s="323"/>
      <c r="H28" s="323"/>
      <c r="I28" s="323"/>
      <c r="J28" s="323"/>
      <c r="K28" s="323"/>
      <c r="L28" s="323"/>
      <c r="M28" s="323"/>
      <c r="N28" s="344" t="s">
        <v>377</v>
      </c>
      <c r="O28" s="323"/>
      <c r="P28" s="344" t="s">
        <v>377</v>
      </c>
      <c r="Q28" s="344" t="s">
        <v>377</v>
      </c>
      <c r="R28" s="343">
        <f t="shared" si="0"/>
        <v>0</v>
      </c>
    </row>
    <row r="29" spans="1:18" ht="15" customHeight="1">
      <c r="A29" s="328" t="s">
        <v>343</v>
      </c>
      <c r="B29" s="327"/>
      <c r="C29" s="537" t="s">
        <v>353</v>
      </c>
      <c r="D29" s="538"/>
      <c r="E29" s="344" t="s">
        <v>377</v>
      </c>
      <c r="F29" s="323"/>
      <c r="G29" s="323"/>
      <c r="H29" s="323"/>
      <c r="I29" s="323"/>
      <c r="J29" s="323"/>
      <c r="K29" s="323"/>
      <c r="L29" s="323"/>
      <c r="M29" s="323"/>
      <c r="N29" s="344" t="s">
        <v>377</v>
      </c>
      <c r="O29" s="323"/>
      <c r="P29" s="344" t="s">
        <v>377</v>
      </c>
      <c r="Q29" s="344" t="s">
        <v>377</v>
      </c>
      <c r="R29" s="343">
        <f t="shared" si="0"/>
        <v>0</v>
      </c>
    </row>
    <row r="30" spans="1:18" ht="54.95" customHeight="1">
      <c r="A30" s="342" t="s">
        <v>333</v>
      </c>
      <c r="B30" s="541" t="s">
        <v>412</v>
      </c>
      <c r="C30" s="542"/>
      <c r="D30" s="543"/>
      <c r="E30" s="341" t="s">
        <v>377</v>
      </c>
      <c r="F30" s="341">
        <f t="shared" ref="F30:M30" si="5">F22+F23+F24-F25+F29</f>
        <v>0</v>
      </c>
      <c r="G30" s="352">
        <f t="shared" si="5"/>
        <v>683432.69</v>
      </c>
      <c r="H30" s="341">
        <f t="shared" si="5"/>
        <v>0</v>
      </c>
      <c r="I30" s="341">
        <f t="shared" si="5"/>
        <v>0</v>
      </c>
      <c r="J30" s="351">
        <f t="shared" si="5"/>
        <v>11693.43</v>
      </c>
      <c r="K30" s="351">
        <f t="shared" si="5"/>
        <v>175554.26</v>
      </c>
      <c r="L30" s="341">
        <f t="shared" si="5"/>
        <v>0</v>
      </c>
      <c r="M30" s="351">
        <f t="shared" si="5"/>
        <v>25010.57</v>
      </c>
      <c r="N30" s="345" t="s">
        <v>377</v>
      </c>
      <c r="O30" s="341">
        <f>O22+O23+O24-O25+O29</f>
        <v>0</v>
      </c>
      <c r="P30" s="341" t="s">
        <v>377</v>
      </c>
      <c r="Q30" s="341" t="s">
        <v>377</v>
      </c>
      <c r="R30" s="350">
        <f t="shared" si="0"/>
        <v>895690.95</v>
      </c>
    </row>
    <row r="31" spans="1:18" ht="39.950000000000003" customHeight="1">
      <c r="A31" s="316" t="s">
        <v>331</v>
      </c>
      <c r="B31" s="527" t="s">
        <v>411</v>
      </c>
      <c r="C31" s="528"/>
      <c r="D31" s="529"/>
      <c r="E31" s="349" t="s">
        <v>377</v>
      </c>
      <c r="F31" s="323"/>
      <c r="G31" s="323"/>
      <c r="H31" s="323"/>
      <c r="I31" s="323"/>
      <c r="J31" s="323"/>
      <c r="K31" s="323"/>
      <c r="L31" s="323"/>
      <c r="M31" s="323"/>
      <c r="N31" s="344" t="s">
        <v>377</v>
      </c>
      <c r="O31" s="323"/>
      <c r="P31" s="323"/>
      <c r="Q31" s="323"/>
      <c r="R31" s="343">
        <f t="shared" si="0"/>
        <v>0</v>
      </c>
    </row>
    <row r="32" spans="1:18" ht="39.950000000000003" customHeight="1">
      <c r="A32" s="328" t="s">
        <v>329</v>
      </c>
      <c r="B32" s="337"/>
      <c r="C32" s="525" t="s">
        <v>410</v>
      </c>
      <c r="D32" s="526"/>
      <c r="E32" s="344" t="s">
        <v>377</v>
      </c>
      <c r="F32" s="323"/>
      <c r="G32" s="323"/>
      <c r="H32" s="323"/>
      <c r="I32" s="323"/>
      <c r="J32" s="323"/>
      <c r="K32" s="323"/>
      <c r="L32" s="323"/>
      <c r="M32" s="323"/>
      <c r="N32" s="344" t="s">
        <v>377</v>
      </c>
      <c r="O32" s="323"/>
      <c r="P32" s="323"/>
      <c r="Q32" s="323"/>
      <c r="R32" s="343">
        <f t="shared" si="0"/>
        <v>0</v>
      </c>
    </row>
    <row r="33" spans="1:18" ht="29.25" customHeight="1">
      <c r="A33" s="328" t="s">
        <v>327</v>
      </c>
      <c r="B33" s="337"/>
      <c r="C33" s="525" t="s">
        <v>409</v>
      </c>
      <c r="D33" s="526"/>
      <c r="E33" s="348" t="s">
        <v>377</v>
      </c>
      <c r="F33" s="323"/>
      <c r="G33" s="323"/>
      <c r="H33" s="323"/>
      <c r="I33" s="323"/>
      <c r="J33" s="323"/>
      <c r="K33" s="323"/>
      <c r="L33" s="323"/>
      <c r="M33" s="323"/>
      <c r="N33" s="344" t="s">
        <v>377</v>
      </c>
      <c r="O33" s="323"/>
      <c r="P33" s="323"/>
      <c r="Q33" s="323"/>
      <c r="R33" s="343">
        <f t="shared" si="0"/>
        <v>0</v>
      </c>
    </row>
    <row r="34" spans="1:18" ht="39.75" customHeight="1">
      <c r="A34" s="328" t="s">
        <v>408</v>
      </c>
      <c r="B34" s="337"/>
      <c r="C34" s="525" t="s">
        <v>407</v>
      </c>
      <c r="D34" s="526"/>
      <c r="E34" s="344" t="s">
        <v>377</v>
      </c>
      <c r="F34" s="323"/>
      <c r="G34" s="323"/>
      <c r="H34" s="323"/>
      <c r="I34" s="323"/>
      <c r="J34" s="323"/>
      <c r="K34" s="323"/>
      <c r="L34" s="323"/>
      <c r="M34" s="323"/>
      <c r="N34" s="344" t="s">
        <v>377</v>
      </c>
      <c r="O34" s="323"/>
      <c r="P34" s="323"/>
      <c r="Q34" s="323"/>
      <c r="R34" s="343">
        <f t="shared" si="0"/>
        <v>0</v>
      </c>
    </row>
    <row r="35" spans="1:18" ht="45.75" customHeight="1">
      <c r="A35" s="335" t="s">
        <v>406</v>
      </c>
      <c r="B35" s="347"/>
      <c r="C35" s="535" t="s">
        <v>405</v>
      </c>
      <c r="D35" s="536"/>
      <c r="E35" s="345" t="s">
        <v>377</v>
      </c>
      <c r="F35" s="345">
        <f t="shared" ref="F35:M35" si="6">F36+F37+F38</f>
        <v>0</v>
      </c>
      <c r="G35" s="345">
        <f t="shared" si="6"/>
        <v>0</v>
      </c>
      <c r="H35" s="345">
        <f t="shared" si="6"/>
        <v>0</v>
      </c>
      <c r="I35" s="345">
        <f t="shared" si="6"/>
        <v>0</v>
      </c>
      <c r="J35" s="345">
        <f t="shared" si="6"/>
        <v>0</v>
      </c>
      <c r="K35" s="345">
        <f t="shared" si="6"/>
        <v>0</v>
      </c>
      <c r="L35" s="345">
        <f t="shared" si="6"/>
        <v>0</v>
      </c>
      <c r="M35" s="346">
        <f t="shared" si="6"/>
        <v>0</v>
      </c>
      <c r="N35" s="345" t="s">
        <v>377</v>
      </c>
      <c r="O35" s="345">
        <f>O36+O37+O38</f>
        <v>0</v>
      </c>
      <c r="P35" s="345">
        <f>P36+P37+P38</f>
        <v>0</v>
      </c>
      <c r="Q35" s="345">
        <f>Q36+Q37+Q38</f>
        <v>0</v>
      </c>
      <c r="R35" s="343">
        <f t="shared" si="0"/>
        <v>0</v>
      </c>
    </row>
    <row r="36" spans="1:18">
      <c r="A36" s="330" t="s">
        <v>404</v>
      </c>
      <c r="B36" s="327"/>
      <c r="C36" s="326"/>
      <c r="D36" s="325" t="s">
        <v>403</v>
      </c>
      <c r="E36" s="344" t="s">
        <v>377</v>
      </c>
      <c r="F36" s="323"/>
      <c r="G36" s="323"/>
      <c r="H36" s="323"/>
      <c r="I36" s="323"/>
      <c r="J36" s="323"/>
      <c r="K36" s="323"/>
      <c r="L36" s="323"/>
      <c r="M36" s="323"/>
      <c r="N36" s="344" t="s">
        <v>377</v>
      </c>
      <c r="O36" s="323"/>
      <c r="P36" s="323"/>
      <c r="Q36" s="323"/>
      <c r="R36" s="343">
        <f t="shared" si="0"/>
        <v>0</v>
      </c>
    </row>
    <row r="37" spans="1:18">
      <c r="A37" s="330" t="s">
        <v>402</v>
      </c>
      <c r="B37" s="327"/>
      <c r="C37" s="326"/>
      <c r="D37" s="325" t="s">
        <v>401</v>
      </c>
      <c r="E37" s="344" t="s">
        <v>377</v>
      </c>
      <c r="F37" s="323"/>
      <c r="G37" s="323"/>
      <c r="H37" s="323"/>
      <c r="I37" s="323"/>
      <c r="J37" s="323"/>
      <c r="K37" s="323"/>
      <c r="L37" s="323"/>
      <c r="M37" s="323"/>
      <c r="N37" s="344" t="s">
        <v>377</v>
      </c>
      <c r="O37" s="323"/>
      <c r="P37" s="323"/>
      <c r="Q37" s="323"/>
      <c r="R37" s="343">
        <f t="shared" si="0"/>
        <v>0</v>
      </c>
    </row>
    <row r="38" spans="1:18">
      <c r="A38" s="330" t="s">
        <v>400</v>
      </c>
      <c r="B38" s="327"/>
      <c r="C38" s="326"/>
      <c r="D38" s="325" t="s">
        <v>399</v>
      </c>
      <c r="E38" s="344" t="s">
        <v>377</v>
      </c>
      <c r="F38" s="323"/>
      <c r="G38" s="323"/>
      <c r="H38" s="323"/>
      <c r="I38" s="323"/>
      <c r="J38" s="323"/>
      <c r="K38" s="323"/>
      <c r="L38" s="323"/>
      <c r="M38" s="323"/>
      <c r="N38" s="344" t="s">
        <v>377</v>
      </c>
      <c r="O38" s="323"/>
      <c r="P38" s="323"/>
      <c r="Q38" s="323"/>
      <c r="R38" s="343">
        <f t="shared" si="0"/>
        <v>0</v>
      </c>
    </row>
    <row r="39" spans="1:18" ht="15" customHeight="1">
      <c r="A39" s="328" t="s">
        <v>398</v>
      </c>
      <c r="B39" s="327"/>
      <c r="C39" s="537" t="s">
        <v>353</v>
      </c>
      <c r="D39" s="538"/>
      <c r="E39" s="344" t="s">
        <v>377</v>
      </c>
      <c r="F39" s="323"/>
      <c r="G39" s="323"/>
      <c r="H39" s="323"/>
      <c r="I39" s="323"/>
      <c r="J39" s="323"/>
      <c r="K39" s="323"/>
      <c r="L39" s="323"/>
      <c r="M39" s="323"/>
      <c r="N39" s="344" t="s">
        <v>377</v>
      </c>
      <c r="O39" s="323"/>
      <c r="P39" s="323"/>
      <c r="Q39" s="323"/>
      <c r="R39" s="343">
        <f t="shared" si="0"/>
        <v>0</v>
      </c>
    </row>
    <row r="40" spans="1:18" ht="54.95" customHeight="1">
      <c r="A40" s="342" t="s">
        <v>397</v>
      </c>
      <c r="B40" s="545" t="s">
        <v>396</v>
      </c>
      <c r="C40" s="545"/>
      <c r="D40" s="545"/>
      <c r="E40" s="341" t="s">
        <v>377</v>
      </c>
      <c r="F40" s="340">
        <f t="shared" ref="F40:M40" si="7">F31+F32+F33-F34-F35+F39</f>
        <v>0</v>
      </c>
      <c r="G40" s="340">
        <f t="shared" si="7"/>
        <v>0</v>
      </c>
      <c r="H40" s="340">
        <f t="shared" si="7"/>
        <v>0</v>
      </c>
      <c r="I40" s="340">
        <f t="shared" si="7"/>
        <v>0</v>
      </c>
      <c r="J40" s="340">
        <f t="shared" si="7"/>
        <v>0</v>
      </c>
      <c r="K40" s="340">
        <f t="shared" si="7"/>
        <v>0</v>
      </c>
      <c r="L40" s="340">
        <f t="shared" si="7"/>
        <v>0</v>
      </c>
      <c r="M40" s="340">
        <f t="shared" si="7"/>
        <v>0</v>
      </c>
      <c r="N40" s="341" t="s">
        <v>377</v>
      </c>
      <c r="O40" s="340">
        <f>O31+O32+O33-O34-O35+O39</f>
        <v>0</v>
      </c>
      <c r="P40" s="340">
        <f>P31+P32+P33-P34-P35+P39</f>
        <v>0</v>
      </c>
      <c r="Q40" s="340">
        <f>Q31+Q32+Q33-Q34-Q35+Q39</f>
        <v>0</v>
      </c>
      <c r="R40" s="339">
        <f>R31+R32+R33-R34-R35+R39</f>
        <v>0</v>
      </c>
    </row>
    <row r="41" spans="1:18" ht="30.75" customHeight="1">
      <c r="A41" s="316" t="s">
        <v>395</v>
      </c>
      <c r="B41" s="527" t="s">
        <v>394</v>
      </c>
      <c r="C41" s="528"/>
      <c r="D41" s="546"/>
      <c r="E41" s="323"/>
      <c r="F41" s="17" t="s">
        <v>377</v>
      </c>
      <c r="G41" s="17" t="s">
        <v>377</v>
      </c>
      <c r="H41" s="17" t="s">
        <v>377</v>
      </c>
      <c r="I41" s="323"/>
      <c r="J41" s="17" t="s">
        <v>377</v>
      </c>
      <c r="K41" s="17" t="s">
        <v>377</v>
      </c>
      <c r="L41" s="323"/>
      <c r="M41" s="338" t="s">
        <v>377</v>
      </c>
      <c r="N41" s="323"/>
      <c r="O41" s="17" t="s">
        <v>377</v>
      </c>
      <c r="P41" s="17" t="s">
        <v>377</v>
      </c>
      <c r="Q41" s="17" t="s">
        <v>377</v>
      </c>
      <c r="R41" s="320">
        <f t="shared" ref="R41:R51" si="8">SUM(E41:Q41)</f>
        <v>0</v>
      </c>
    </row>
    <row r="42" spans="1:18" ht="45" customHeight="1">
      <c r="A42" s="328" t="s">
        <v>393</v>
      </c>
      <c r="B42" s="547" t="s">
        <v>392</v>
      </c>
      <c r="C42" s="548"/>
      <c r="D42" s="549"/>
      <c r="E42" s="323"/>
      <c r="F42" s="323"/>
      <c r="G42" s="323"/>
      <c r="H42" s="323"/>
      <c r="I42" s="323"/>
      <c r="J42" s="323"/>
      <c r="K42" s="323"/>
      <c r="L42" s="323"/>
      <c r="M42" s="323"/>
      <c r="N42" s="323"/>
      <c r="O42" s="323"/>
      <c r="P42" s="323"/>
      <c r="Q42" s="323"/>
      <c r="R42" s="320">
        <f t="shared" si="8"/>
        <v>0</v>
      </c>
    </row>
    <row r="43" spans="1:18" ht="39.950000000000003" customHeight="1">
      <c r="A43" s="328" t="s">
        <v>391</v>
      </c>
      <c r="B43" s="337"/>
      <c r="C43" s="525" t="s">
        <v>390</v>
      </c>
      <c r="D43" s="526"/>
      <c r="E43" s="323"/>
      <c r="F43" s="58" t="s">
        <v>377</v>
      </c>
      <c r="G43" s="58" t="s">
        <v>377</v>
      </c>
      <c r="H43" s="58" t="s">
        <v>377</v>
      </c>
      <c r="I43" s="323"/>
      <c r="J43" s="58" t="s">
        <v>377</v>
      </c>
      <c r="K43" s="58" t="s">
        <v>377</v>
      </c>
      <c r="L43" s="58"/>
      <c r="M43" s="324" t="s">
        <v>377</v>
      </c>
      <c r="N43" s="323"/>
      <c r="O43" s="58" t="s">
        <v>377</v>
      </c>
      <c r="P43" s="58" t="s">
        <v>377</v>
      </c>
      <c r="Q43" s="58" t="s">
        <v>377</v>
      </c>
      <c r="R43" s="320">
        <f t="shared" si="8"/>
        <v>0</v>
      </c>
    </row>
    <row r="44" spans="1:18" ht="45" customHeight="1">
      <c r="A44" s="335" t="s">
        <v>389</v>
      </c>
      <c r="B44" s="334"/>
      <c r="C44" s="535" t="s">
        <v>388</v>
      </c>
      <c r="D44" s="536"/>
      <c r="E44" s="332">
        <f>E45+E46+E47</f>
        <v>0</v>
      </c>
      <c r="F44" s="331" t="s">
        <v>377</v>
      </c>
      <c r="G44" s="331" t="s">
        <v>377</v>
      </c>
      <c r="H44" s="331" t="s">
        <v>377</v>
      </c>
      <c r="I44" s="332">
        <f>I45+I46+I47</f>
        <v>0</v>
      </c>
      <c r="J44" s="331" t="s">
        <v>377</v>
      </c>
      <c r="K44" s="331" t="s">
        <v>377</v>
      </c>
      <c r="L44" s="332">
        <f>L45+L46+L47</f>
        <v>0</v>
      </c>
      <c r="M44" s="333" t="s">
        <v>377</v>
      </c>
      <c r="N44" s="332">
        <f>N45+N46+N47</f>
        <v>0</v>
      </c>
      <c r="O44" s="331" t="s">
        <v>377</v>
      </c>
      <c r="P44" s="331" t="s">
        <v>377</v>
      </c>
      <c r="Q44" s="331" t="s">
        <v>377</v>
      </c>
      <c r="R44" s="320">
        <f t="shared" si="8"/>
        <v>0</v>
      </c>
    </row>
    <row r="45" spans="1:18">
      <c r="A45" s="330" t="s">
        <v>387</v>
      </c>
      <c r="B45" s="329"/>
      <c r="C45" s="326"/>
      <c r="D45" s="325" t="s">
        <v>386</v>
      </c>
      <c r="E45" s="323"/>
      <c r="F45" s="58" t="s">
        <v>377</v>
      </c>
      <c r="G45" s="58" t="s">
        <v>377</v>
      </c>
      <c r="H45" s="58" t="s">
        <v>377</v>
      </c>
      <c r="I45" s="323"/>
      <c r="J45" s="58" t="s">
        <v>377</v>
      </c>
      <c r="K45" s="58" t="s">
        <v>377</v>
      </c>
      <c r="L45" s="323"/>
      <c r="M45" s="324" t="s">
        <v>377</v>
      </c>
      <c r="N45" s="323"/>
      <c r="O45" s="58" t="s">
        <v>377</v>
      </c>
      <c r="P45" s="58" t="s">
        <v>377</v>
      </c>
      <c r="Q45" s="58" t="s">
        <v>377</v>
      </c>
      <c r="R45" s="320">
        <f t="shared" si="8"/>
        <v>0</v>
      </c>
    </row>
    <row r="46" spans="1:18">
      <c r="A46" s="330" t="s">
        <v>385</v>
      </c>
      <c r="B46" s="329"/>
      <c r="C46" s="326"/>
      <c r="D46" s="325" t="s">
        <v>384</v>
      </c>
      <c r="E46" s="323"/>
      <c r="F46" s="58" t="s">
        <v>377</v>
      </c>
      <c r="G46" s="58" t="s">
        <v>377</v>
      </c>
      <c r="H46" s="58" t="s">
        <v>377</v>
      </c>
      <c r="I46" s="323"/>
      <c r="J46" s="58" t="s">
        <v>377</v>
      </c>
      <c r="K46" s="58" t="s">
        <v>377</v>
      </c>
      <c r="L46" s="323"/>
      <c r="M46" s="324" t="s">
        <v>377</v>
      </c>
      <c r="N46" s="323"/>
      <c r="O46" s="58" t="s">
        <v>377</v>
      </c>
      <c r="P46" s="58" t="s">
        <v>377</v>
      </c>
      <c r="Q46" s="58" t="s">
        <v>377</v>
      </c>
      <c r="R46" s="320">
        <f t="shared" si="8"/>
        <v>0</v>
      </c>
    </row>
    <row r="47" spans="1:18">
      <c r="A47" s="330" t="s">
        <v>383</v>
      </c>
      <c r="B47" s="329"/>
      <c r="C47" s="326"/>
      <c r="D47" s="325" t="s">
        <v>382</v>
      </c>
      <c r="E47" s="323"/>
      <c r="F47" s="58" t="s">
        <v>377</v>
      </c>
      <c r="G47" s="58" t="s">
        <v>377</v>
      </c>
      <c r="H47" s="58" t="s">
        <v>377</v>
      </c>
      <c r="I47" s="323"/>
      <c r="J47" s="58" t="s">
        <v>377</v>
      </c>
      <c r="K47" s="58" t="s">
        <v>377</v>
      </c>
      <c r="L47" s="323"/>
      <c r="M47" s="324" t="s">
        <v>377</v>
      </c>
      <c r="N47" s="323"/>
      <c r="O47" s="58" t="s">
        <v>377</v>
      </c>
      <c r="P47" s="58" t="s">
        <v>377</v>
      </c>
      <c r="Q47" s="58" t="s">
        <v>377</v>
      </c>
      <c r="R47" s="320">
        <f t="shared" si="8"/>
        <v>0</v>
      </c>
    </row>
    <row r="48" spans="1:18" ht="15" customHeight="1">
      <c r="A48" s="328" t="s">
        <v>381</v>
      </c>
      <c r="B48" s="327"/>
      <c r="C48" s="537" t="s">
        <v>380</v>
      </c>
      <c r="D48" s="538"/>
      <c r="E48" s="323"/>
      <c r="F48" s="58" t="s">
        <v>377</v>
      </c>
      <c r="G48" s="58" t="s">
        <v>377</v>
      </c>
      <c r="H48" s="58" t="s">
        <v>377</v>
      </c>
      <c r="I48" s="323"/>
      <c r="J48" s="58" t="s">
        <v>377</v>
      </c>
      <c r="K48" s="58" t="s">
        <v>377</v>
      </c>
      <c r="L48" s="323"/>
      <c r="M48" s="324" t="s">
        <v>377</v>
      </c>
      <c r="N48" s="323"/>
      <c r="O48" s="58" t="s">
        <v>377</v>
      </c>
      <c r="P48" s="58" t="s">
        <v>377</v>
      </c>
      <c r="Q48" s="58" t="s">
        <v>377</v>
      </c>
      <c r="R48" s="320">
        <f t="shared" si="8"/>
        <v>0</v>
      </c>
    </row>
    <row r="49" spans="1:18" ht="41.25" customHeight="1">
      <c r="A49" s="316" t="s">
        <v>379</v>
      </c>
      <c r="B49" s="539" t="s">
        <v>378</v>
      </c>
      <c r="C49" s="540"/>
      <c r="D49" s="529"/>
      <c r="E49" s="314">
        <f>E41+E42+E43-E44+E48</f>
        <v>0</v>
      </c>
      <c r="F49" s="321" t="s">
        <v>377</v>
      </c>
      <c r="G49" s="321" t="s">
        <v>377</v>
      </c>
      <c r="H49" s="321" t="s">
        <v>377</v>
      </c>
      <c r="I49" s="314">
        <f>I41+I42+I43-I44+I48</f>
        <v>0</v>
      </c>
      <c r="J49" s="321" t="s">
        <v>377</v>
      </c>
      <c r="K49" s="321" t="s">
        <v>377</v>
      </c>
      <c r="L49" s="314">
        <f>L41+L42+L43-L44+L48</f>
        <v>0</v>
      </c>
      <c r="M49" s="322" t="s">
        <v>377</v>
      </c>
      <c r="N49" s="314">
        <f>N41+N42+N43-N44+N48</f>
        <v>0</v>
      </c>
      <c r="O49" s="321" t="s">
        <v>377</v>
      </c>
      <c r="P49" s="321" t="s">
        <v>377</v>
      </c>
      <c r="Q49" s="321" t="s">
        <v>377</v>
      </c>
      <c r="R49" s="320">
        <f t="shared" si="8"/>
        <v>0</v>
      </c>
    </row>
    <row r="50" spans="1:18" ht="54.95" customHeight="1">
      <c r="A50" s="316" t="s">
        <v>376</v>
      </c>
      <c r="B50" s="544" t="s">
        <v>375</v>
      </c>
      <c r="C50" s="544"/>
      <c r="D50" s="544"/>
      <c r="E50" s="314">
        <f>E21+E49</f>
        <v>0</v>
      </c>
      <c r="F50" s="314">
        <f>F21-F30-F40</f>
        <v>0</v>
      </c>
      <c r="G50" s="319">
        <f>G21-G30-G40</f>
        <v>0</v>
      </c>
      <c r="H50" s="318">
        <f>H21-H30-H40</f>
        <v>0</v>
      </c>
      <c r="I50" s="314">
        <f>I21-I30-I40+I49</f>
        <v>0</v>
      </c>
      <c r="J50" s="314">
        <f>J21-J30-J40</f>
        <v>156.73999999999978</v>
      </c>
      <c r="K50" s="314">
        <f>K21-K30-K40</f>
        <v>74323.839999999997</v>
      </c>
      <c r="L50" s="314">
        <f>L21+L49</f>
        <v>0</v>
      </c>
      <c r="M50" s="314">
        <f>M21-M30-M40</f>
        <v>4285.4200000000019</v>
      </c>
      <c r="N50" s="314">
        <f>N21+N49</f>
        <v>0</v>
      </c>
      <c r="O50" s="314">
        <f>O21-O30-O40</f>
        <v>0</v>
      </c>
      <c r="P50" s="314">
        <f>P21-P40</f>
        <v>0</v>
      </c>
      <c r="Q50" s="314">
        <f>Q21-Q40</f>
        <v>0</v>
      </c>
      <c r="R50" s="317">
        <f t="shared" si="8"/>
        <v>78766</v>
      </c>
    </row>
    <row r="51" spans="1:18" ht="54.95" customHeight="1">
      <c r="A51" s="316" t="s">
        <v>374</v>
      </c>
      <c r="B51" s="544" t="s">
        <v>373</v>
      </c>
      <c r="C51" s="544"/>
      <c r="D51" s="544"/>
      <c r="E51" s="314">
        <f>E12+E41</f>
        <v>0</v>
      </c>
      <c r="F51" s="314">
        <f>F12-F22-F31</f>
        <v>0</v>
      </c>
      <c r="G51" s="315">
        <f>G12-G22-G31</f>
        <v>0</v>
      </c>
      <c r="H51" s="314">
        <f>H12-H22-H31</f>
        <v>0</v>
      </c>
      <c r="I51" s="314">
        <f>I13-I22-I31+I41</f>
        <v>0</v>
      </c>
      <c r="J51" s="314">
        <f>J12-J22-J31</f>
        <v>313.28000000000065</v>
      </c>
      <c r="K51" s="314">
        <f>K12-K22-K31</f>
        <v>86518.06</v>
      </c>
      <c r="L51" s="314">
        <f>L12-L22-L31</f>
        <v>0</v>
      </c>
      <c r="M51" s="314">
        <f>M12-M22-M31</f>
        <v>5142.2800000000025</v>
      </c>
      <c r="N51" s="314">
        <f>N12+N41</f>
        <v>0</v>
      </c>
      <c r="O51" s="314">
        <f>O12-O22-O31</f>
        <v>0</v>
      </c>
      <c r="P51" s="314">
        <f>P12-P31</f>
        <v>0</v>
      </c>
      <c r="Q51" s="314">
        <f>Q12-Q31</f>
        <v>0</v>
      </c>
      <c r="R51" s="313">
        <f t="shared" si="8"/>
        <v>91973.62</v>
      </c>
    </row>
    <row r="52" spans="1:18">
      <c r="A52" s="286" t="s">
        <v>372</v>
      </c>
      <c r="B52" s="286"/>
      <c r="C52" s="286"/>
      <c r="D52" s="286"/>
      <c r="E52" s="286"/>
      <c r="F52" s="286"/>
      <c r="G52" s="286"/>
      <c r="H52" s="287"/>
      <c r="I52" s="287"/>
      <c r="J52" s="287"/>
      <c r="K52" s="287"/>
      <c r="L52" s="287"/>
      <c r="M52" s="287"/>
      <c r="N52" s="287"/>
      <c r="O52" s="287"/>
      <c r="P52" s="287"/>
      <c r="Q52" s="287"/>
      <c r="R52" s="287"/>
    </row>
    <row r="53" spans="1:18">
      <c r="A53" s="286" t="s">
        <v>371</v>
      </c>
      <c r="B53" s="286"/>
      <c r="C53" s="286"/>
      <c r="D53" s="286"/>
      <c r="E53" s="286"/>
      <c r="F53" s="286"/>
      <c r="G53" s="286"/>
      <c r="H53" s="287"/>
      <c r="I53" s="287"/>
      <c r="J53" s="287"/>
      <c r="K53" s="287"/>
      <c r="L53" s="287"/>
      <c r="M53" s="287"/>
      <c r="N53" s="287"/>
      <c r="O53" s="287"/>
      <c r="P53" s="287"/>
      <c r="Q53" s="287"/>
      <c r="R53" s="287"/>
    </row>
    <row r="54" spans="1:18">
      <c r="A54" s="256" t="s">
        <v>370</v>
      </c>
      <c r="B54" s="312"/>
      <c r="C54" s="312"/>
      <c r="D54" s="312"/>
      <c r="E54" s="312"/>
      <c r="F54" s="312"/>
      <c r="G54" s="312"/>
      <c r="H54" s="312"/>
      <c r="I54" s="312"/>
      <c r="J54" s="312"/>
      <c r="K54" s="312"/>
      <c r="L54" s="287" t="s">
        <v>266</v>
      </c>
      <c r="M54" s="287"/>
      <c r="N54" s="287"/>
      <c r="O54" s="287"/>
      <c r="P54" s="287" t="s">
        <v>261</v>
      </c>
      <c r="Q54" s="287"/>
      <c r="R54" s="287"/>
    </row>
    <row r="55" spans="1:18">
      <c r="A55" s="286"/>
      <c r="B55" s="287"/>
      <c r="C55" s="287"/>
      <c r="D55" s="287"/>
      <c r="E55" s="287"/>
      <c r="F55" s="287"/>
      <c r="G55" s="287"/>
      <c r="H55" s="287"/>
      <c r="I55" s="287"/>
      <c r="J55" s="287"/>
      <c r="K55" s="287"/>
      <c r="L55" s="287"/>
      <c r="M55" s="287"/>
      <c r="N55" s="287"/>
      <c r="O55" s="287"/>
      <c r="P55" s="287"/>
      <c r="Q55" s="287"/>
      <c r="R55" s="287"/>
    </row>
    <row r="56" spans="1:18">
      <c r="A56" s="286"/>
      <c r="B56" s="287"/>
      <c r="C56" s="287"/>
      <c r="D56" s="287"/>
      <c r="E56" s="287"/>
      <c r="F56" s="287"/>
      <c r="G56" s="287"/>
      <c r="H56" s="287"/>
      <c r="I56" s="287"/>
      <c r="J56" s="287"/>
      <c r="K56" s="287"/>
      <c r="L56" s="287"/>
      <c r="M56" s="287"/>
      <c r="N56" s="287"/>
      <c r="O56" s="287"/>
      <c r="P56" s="287"/>
      <c r="Q56" s="287"/>
      <c r="R56" s="287"/>
    </row>
    <row r="57" spans="1:18">
      <c r="A57" s="286"/>
      <c r="B57" s="287"/>
      <c r="C57" s="287"/>
      <c r="D57" s="287"/>
      <c r="E57" s="287"/>
      <c r="F57" s="287"/>
      <c r="G57" s="287"/>
      <c r="H57" s="287"/>
      <c r="I57" s="287"/>
      <c r="J57" s="287"/>
      <c r="K57" s="287"/>
      <c r="L57" s="287"/>
      <c r="M57" s="287"/>
      <c r="N57" s="287"/>
      <c r="O57" s="287"/>
      <c r="P57" s="287"/>
      <c r="Q57" s="287"/>
      <c r="R57" s="287"/>
    </row>
    <row r="58" spans="1:18">
      <c r="A58" s="286"/>
      <c r="B58" s="287"/>
      <c r="C58" s="287"/>
      <c r="D58" s="287"/>
      <c r="E58" s="287"/>
      <c r="F58" s="287"/>
      <c r="G58" s="287"/>
      <c r="H58" s="287"/>
      <c r="I58" s="287"/>
      <c r="J58" s="287"/>
      <c r="K58" s="287"/>
      <c r="L58" s="287"/>
      <c r="M58" s="287"/>
      <c r="N58" s="287"/>
      <c r="O58" s="287"/>
      <c r="P58" s="287"/>
      <c r="Q58" s="287"/>
      <c r="R58" s="287"/>
    </row>
    <row r="59" spans="1:18">
      <c r="A59" s="286"/>
      <c r="B59" s="287"/>
      <c r="C59" s="287"/>
      <c r="D59" s="287"/>
      <c r="E59" s="287"/>
      <c r="F59" s="287"/>
      <c r="G59" s="287"/>
      <c r="H59" s="287"/>
      <c r="I59" s="287"/>
      <c r="J59" s="287"/>
      <c r="K59" s="287"/>
      <c r="L59" s="287"/>
      <c r="M59" s="287"/>
      <c r="N59" s="287"/>
      <c r="O59" s="287"/>
      <c r="P59" s="287"/>
      <c r="Q59" s="287"/>
      <c r="R59" s="287"/>
    </row>
    <row r="60" spans="1:18">
      <c r="A60" s="286"/>
      <c r="B60" s="287"/>
      <c r="C60" s="287"/>
      <c r="D60" s="287"/>
      <c r="E60" s="287"/>
      <c r="F60" s="287"/>
      <c r="G60" s="287"/>
      <c r="H60" s="287"/>
      <c r="I60" s="287"/>
      <c r="J60" s="287"/>
      <c r="K60" s="287"/>
      <c r="L60" s="287"/>
      <c r="M60" s="287"/>
      <c r="N60" s="287"/>
      <c r="O60" s="287"/>
      <c r="P60" s="287"/>
      <c r="Q60" s="287"/>
      <c r="R60" s="287"/>
    </row>
    <row r="61" spans="1:18">
      <c r="A61" s="286"/>
      <c r="B61" s="287"/>
      <c r="C61" s="287"/>
      <c r="D61" s="287"/>
      <c r="E61" s="287"/>
      <c r="F61" s="287"/>
      <c r="G61" s="287"/>
      <c r="H61" s="287"/>
      <c r="I61" s="287"/>
      <c r="J61" s="287"/>
      <c r="K61" s="287"/>
      <c r="L61" s="287"/>
      <c r="M61" s="287"/>
      <c r="N61" s="287"/>
      <c r="O61" s="287"/>
      <c r="P61" s="287"/>
      <c r="Q61" s="287"/>
      <c r="R61" s="287"/>
    </row>
    <row r="62" spans="1:18">
      <c r="A62" s="286"/>
      <c r="B62" s="287"/>
      <c r="C62" s="287"/>
      <c r="D62" s="287"/>
      <c r="E62" s="287"/>
      <c r="F62" s="287"/>
      <c r="G62" s="287"/>
      <c r="H62" s="287"/>
      <c r="I62" s="287"/>
      <c r="J62" s="287"/>
      <c r="K62" s="287"/>
      <c r="L62" s="287"/>
      <c r="M62" s="287"/>
      <c r="N62" s="287"/>
      <c r="O62" s="287"/>
      <c r="P62" s="287"/>
      <c r="Q62" s="287"/>
      <c r="R62" s="287"/>
    </row>
    <row r="63" spans="1:18">
      <c r="A63" s="286"/>
      <c r="B63" s="287"/>
      <c r="C63" s="287"/>
      <c r="D63" s="287"/>
      <c r="E63" s="287"/>
      <c r="F63" s="287"/>
      <c r="G63" s="287"/>
      <c r="H63" s="287"/>
      <c r="I63" s="287"/>
      <c r="J63" s="287"/>
      <c r="K63" s="287"/>
      <c r="L63" s="287"/>
      <c r="M63" s="287"/>
      <c r="N63" s="287"/>
      <c r="O63" s="287"/>
      <c r="P63" s="287"/>
      <c r="Q63" s="287"/>
      <c r="R63" s="287"/>
    </row>
    <row r="64" spans="1:18">
      <c r="A64" s="286"/>
      <c r="B64" s="287"/>
      <c r="C64" s="287"/>
      <c r="D64" s="287"/>
      <c r="E64" s="287"/>
      <c r="F64" s="287"/>
      <c r="G64" s="287"/>
      <c r="H64" s="287"/>
      <c r="I64" s="287"/>
      <c r="J64" s="287"/>
      <c r="K64" s="287"/>
      <c r="L64" s="287"/>
      <c r="M64" s="287"/>
      <c r="N64" s="287"/>
      <c r="O64" s="287"/>
      <c r="P64" s="287"/>
      <c r="Q64" s="287"/>
      <c r="R64" s="287"/>
    </row>
    <row r="65" spans="1:18">
      <c r="A65" s="286"/>
      <c r="B65" s="287"/>
      <c r="C65" s="287"/>
      <c r="D65" s="287"/>
      <c r="E65" s="287"/>
      <c r="F65" s="287"/>
      <c r="G65" s="287"/>
      <c r="H65" s="287"/>
      <c r="I65" s="287"/>
      <c r="J65" s="287"/>
      <c r="K65" s="287"/>
      <c r="L65" s="287"/>
      <c r="M65" s="287"/>
      <c r="N65" s="287"/>
      <c r="O65" s="287"/>
      <c r="P65" s="287"/>
      <c r="Q65" s="287"/>
      <c r="R65" s="287"/>
    </row>
    <row r="66" spans="1:18">
      <c r="A66" s="286"/>
      <c r="B66" s="287"/>
      <c r="C66" s="287"/>
      <c r="D66" s="287"/>
      <c r="E66" s="287"/>
      <c r="F66" s="287"/>
      <c r="G66" s="287"/>
      <c r="H66" s="287"/>
      <c r="I66" s="287"/>
      <c r="J66" s="287"/>
      <c r="K66" s="287"/>
      <c r="L66" s="287"/>
      <c r="M66" s="287"/>
      <c r="N66" s="287"/>
      <c r="O66" s="287"/>
      <c r="P66" s="287"/>
      <c r="Q66" s="287"/>
      <c r="R66" s="287"/>
    </row>
    <row r="67" spans="1:18">
      <c r="A67" s="286"/>
      <c r="B67" s="287"/>
      <c r="C67" s="287"/>
      <c r="D67" s="287"/>
      <c r="E67" s="287"/>
      <c r="F67" s="287"/>
      <c r="G67" s="287"/>
      <c r="H67" s="287"/>
      <c r="I67" s="287"/>
      <c r="J67" s="287"/>
      <c r="K67" s="287"/>
      <c r="L67" s="287"/>
      <c r="M67" s="287"/>
      <c r="N67" s="287"/>
      <c r="O67" s="287"/>
      <c r="P67" s="287"/>
      <c r="Q67" s="287"/>
      <c r="R67" s="287"/>
    </row>
    <row r="68" spans="1:18">
      <c r="A68" s="286"/>
      <c r="B68" s="287"/>
      <c r="C68" s="287"/>
      <c r="D68" s="287"/>
      <c r="E68" s="287"/>
      <c r="F68" s="287"/>
      <c r="G68" s="287"/>
      <c r="H68" s="287"/>
      <c r="I68" s="287"/>
      <c r="J68" s="287"/>
      <c r="K68" s="287"/>
      <c r="L68" s="287"/>
      <c r="M68" s="287"/>
      <c r="N68" s="287"/>
      <c r="O68" s="287"/>
      <c r="P68" s="287"/>
      <c r="Q68" s="287"/>
      <c r="R68" s="287"/>
    </row>
    <row r="69" spans="1:18">
      <c r="A69" s="286"/>
      <c r="B69" s="287"/>
      <c r="C69" s="287"/>
      <c r="D69" s="287"/>
      <c r="E69" s="287"/>
      <c r="F69" s="287"/>
      <c r="G69" s="287"/>
      <c r="H69" s="287"/>
      <c r="I69" s="287"/>
      <c r="J69" s="287"/>
      <c r="K69" s="287"/>
    </row>
  </sheetData>
  <mergeCells count="44">
    <mergeCell ref="B51:D51"/>
    <mergeCell ref="C39:D39"/>
    <mergeCell ref="B40:D40"/>
    <mergeCell ref="B41:D41"/>
    <mergeCell ref="B42:D42"/>
    <mergeCell ref="C43:D43"/>
    <mergeCell ref="C44:D44"/>
    <mergeCell ref="B49:D49"/>
    <mergeCell ref="B50:D50"/>
    <mergeCell ref="C32:D32"/>
    <mergeCell ref="C33:D33"/>
    <mergeCell ref="C48:D48"/>
    <mergeCell ref="C34:D34"/>
    <mergeCell ref="C35:D35"/>
    <mergeCell ref="B31:D31"/>
    <mergeCell ref="B11:D11"/>
    <mergeCell ref="I9:I10"/>
    <mergeCell ref="J9:J10"/>
    <mergeCell ref="P9:P10"/>
    <mergeCell ref="B12:D12"/>
    <mergeCell ref="B21:D21"/>
    <mergeCell ref="C25:D25"/>
    <mergeCell ref="C29:D29"/>
    <mergeCell ref="B22:D22"/>
    <mergeCell ref="C23:D23"/>
    <mergeCell ref="C24:D24"/>
    <mergeCell ref="C13:D13"/>
    <mergeCell ref="B30:D30"/>
    <mergeCell ref="B16:D16"/>
    <mergeCell ref="C20:D20"/>
    <mergeCell ref="K9:K10"/>
    <mergeCell ref="L9:L10"/>
    <mergeCell ref="M9:M10"/>
    <mergeCell ref="F9:G9"/>
    <mergeCell ref="A4:R4"/>
    <mergeCell ref="A5:R5"/>
    <mergeCell ref="A7:R7"/>
    <mergeCell ref="A9:A10"/>
    <mergeCell ref="B9:D10"/>
    <mergeCell ref="E9:E10"/>
    <mergeCell ref="R9:R10"/>
    <mergeCell ref="H9:H10"/>
    <mergeCell ref="Q9:Q10"/>
    <mergeCell ref="N9:O9"/>
  </mergeCells>
  <printOptions horizontalCentered="1"/>
  <pageMargins left="0.35433070866141736" right="0.35433070866141736" top="0.39370078740157483" bottom="0.39370078740157483" header="0.31496062992125984" footer="0.31496062992125984"/>
  <pageSetup paperSize="9" scale="59" fitToHeight="2" orientation="landscape" r:id="rId1"/>
  <headerFooter alignWithMargins="0"/>
  <rowBreaks count="1" manualBreakCount="1">
    <brk id="32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5654B-85A4-4982-9B64-4D373A24EB17}">
  <sheetPr>
    <pageSetUpPr fitToPage="1"/>
  </sheetPr>
  <dimension ref="A1:M45"/>
  <sheetViews>
    <sheetView view="pageBreakPreview" zoomScaleNormal="100" zoomScaleSheetLayoutView="100" workbookViewId="0">
      <pane ySplit="11" topLeftCell="A12" activePane="bottomLeft" state="frozen"/>
      <selection activeCell="C20" sqref="C20"/>
      <selection pane="bottomLeft"/>
    </sheetView>
  </sheetViews>
  <sheetFormatPr defaultRowHeight="12.75"/>
  <cols>
    <col min="1" max="1" width="5.42578125" style="310" customWidth="1"/>
    <col min="2" max="2" width="0.28515625" style="310" customWidth="1"/>
    <col min="3" max="3" width="2" style="310" customWidth="1"/>
    <col min="4" max="4" width="32.5703125" style="310" customWidth="1"/>
    <col min="5" max="5" width="6.7109375" style="310" bestFit="1" customWidth="1"/>
    <col min="6" max="8" width="12" style="310" customWidth="1"/>
    <col min="9" max="9" width="13.28515625" style="310" customWidth="1"/>
    <col min="10" max="11" width="12" style="310" customWidth="1"/>
    <col min="12" max="12" width="8.42578125" style="310" bestFit="1" customWidth="1"/>
    <col min="13" max="13" width="7.42578125" style="310" bestFit="1" customWidth="1"/>
    <col min="14" max="14" width="8.7109375" style="310" customWidth="1"/>
    <col min="15" max="16384" width="9.140625" style="310"/>
  </cols>
  <sheetData>
    <row r="1" spans="1:13">
      <c r="J1" s="311"/>
    </row>
    <row r="2" spans="1:13">
      <c r="J2" s="289" t="s">
        <v>466</v>
      </c>
    </row>
    <row r="3" spans="1:13">
      <c r="J3" s="286" t="s">
        <v>440</v>
      </c>
    </row>
    <row r="4" spans="1:13" ht="14.25">
      <c r="A4" s="555" t="s">
        <v>320</v>
      </c>
      <c r="B4" s="555"/>
      <c r="C4" s="555"/>
      <c r="D4" s="555"/>
      <c r="E4" s="555"/>
      <c r="F4" s="555"/>
      <c r="G4" s="555"/>
      <c r="H4" s="555"/>
      <c r="I4" s="555"/>
      <c r="J4" s="555"/>
      <c r="K4" s="555"/>
      <c r="L4" s="555"/>
      <c r="M4" s="555"/>
    </row>
    <row r="5" spans="1:13" ht="30" customHeight="1">
      <c r="A5" s="566" t="s">
        <v>465</v>
      </c>
      <c r="B5" s="566"/>
      <c r="C5" s="566"/>
      <c r="D5" s="566"/>
      <c r="E5" s="566"/>
      <c r="F5" s="566"/>
      <c r="G5" s="566"/>
      <c r="H5" s="566"/>
      <c r="I5" s="566"/>
      <c r="J5" s="566"/>
      <c r="K5" s="566"/>
      <c r="L5" s="566"/>
      <c r="M5" s="566"/>
    </row>
    <row r="6" spans="1:13">
      <c r="D6" s="569"/>
      <c r="E6" s="569"/>
      <c r="F6" s="569"/>
      <c r="G6" s="569"/>
      <c r="H6" s="569"/>
      <c r="I6" s="569"/>
      <c r="J6" s="569"/>
      <c r="K6" s="569"/>
      <c r="L6" s="569"/>
      <c r="M6" s="569"/>
    </row>
    <row r="7" spans="1:13" ht="12.75" customHeight="1">
      <c r="A7" s="515" t="s">
        <v>464</v>
      </c>
      <c r="B7" s="515"/>
      <c r="C7" s="515"/>
      <c r="D7" s="515"/>
      <c r="E7" s="515"/>
      <c r="F7" s="515"/>
      <c r="G7" s="515"/>
      <c r="H7" s="515"/>
      <c r="I7" s="515"/>
      <c r="J7" s="515"/>
      <c r="K7" s="515"/>
      <c r="L7" s="515"/>
      <c r="M7" s="515"/>
    </row>
    <row r="9" spans="1:13" ht="27" customHeight="1">
      <c r="A9" s="570" t="s">
        <v>46</v>
      </c>
      <c r="B9" s="572" t="s">
        <v>47</v>
      </c>
      <c r="C9" s="573"/>
      <c r="D9" s="574"/>
      <c r="E9" s="570" t="s">
        <v>54</v>
      </c>
      <c r="F9" s="570" t="s">
        <v>56</v>
      </c>
      <c r="G9" s="570" t="s">
        <v>58</v>
      </c>
      <c r="H9" s="570"/>
      <c r="I9" s="570"/>
      <c r="J9" s="570" t="s">
        <v>463</v>
      </c>
      <c r="K9" s="570"/>
      <c r="L9" s="550" t="s">
        <v>62</v>
      </c>
      <c r="M9" s="570" t="s">
        <v>244</v>
      </c>
    </row>
    <row r="10" spans="1:13" ht="101.25" customHeight="1">
      <c r="A10" s="571"/>
      <c r="B10" s="575"/>
      <c r="C10" s="576"/>
      <c r="D10" s="577"/>
      <c r="E10" s="570"/>
      <c r="F10" s="570"/>
      <c r="G10" s="407" t="s">
        <v>462</v>
      </c>
      <c r="H10" s="407" t="s">
        <v>461</v>
      </c>
      <c r="I10" s="407" t="s">
        <v>460</v>
      </c>
      <c r="J10" s="407" t="s">
        <v>459</v>
      </c>
      <c r="K10" s="407" t="s">
        <v>458</v>
      </c>
      <c r="L10" s="551"/>
      <c r="M10" s="570"/>
    </row>
    <row r="11" spans="1:13">
      <c r="A11" s="388">
        <v>1</v>
      </c>
      <c r="B11" s="387"/>
      <c r="C11" s="398"/>
      <c r="D11" s="406">
        <v>2</v>
      </c>
      <c r="E11" s="404">
        <v>3</v>
      </c>
      <c r="F11" s="405">
        <v>4</v>
      </c>
      <c r="G11" s="405">
        <v>5</v>
      </c>
      <c r="H11" s="404">
        <v>6</v>
      </c>
      <c r="I11" s="404">
        <v>7</v>
      </c>
      <c r="J11" s="404">
        <v>8</v>
      </c>
      <c r="K11" s="404">
        <v>9</v>
      </c>
      <c r="L11" s="404">
        <v>10</v>
      </c>
      <c r="M11" s="348">
        <v>11</v>
      </c>
    </row>
    <row r="12" spans="1:13" ht="24.95" customHeight="1">
      <c r="A12" s="370" t="s">
        <v>245</v>
      </c>
      <c r="B12" s="552" t="s">
        <v>457</v>
      </c>
      <c r="C12" s="553"/>
      <c r="D12" s="554"/>
      <c r="E12" s="369"/>
      <c r="F12" s="384">
        <v>1265.06</v>
      </c>
      <c r="G12" s="384">
        <v>2803.52</v>
      </c>
      <c r="H12" s="369"/>
      <c r="I12" s="369"/>
      <c r="J12" s="369"/>
      <c r="K12" s="369"/>
      <c r="L12" s="369"/>
      <c r="M12" s="356">
        <f t="shared" ref="M12:M42" si="0">SUM(F12:L12)</f>
        <v>4068.58</v>
      </c>
    </row>
    <row r="13" spans="1:13">
      <c r="A13" s="375" t="s">
        <v>246</v>
      </c>
      <c r="B13" s="374"/>
      <c r="C13" s="403" t="s">
        <v>456</v>
      </c>
      <c r="D13" s="372"/>
      <c r="E13" s="369"/>
      <c r="F13" s="381">
        <f>SUM(F14:F15)</f>
        <v>0</v>
      </c>
      <c r="G13" s="381">
        <f>SUM(G14:G15)</f>
        <v>0</v>
      </c>
      <c r="H13" s="369"/>
      <c r="I13" s="369"/>
      <c r="J13" s="369"/>
      <c r="K13" s="393"/>
      <c r="L13" s="393"/>
      <c r="M13" s="356">
        <f t="shared" si="0"/>
        <v>0</v>
      </c>
    </row>
    <row r="14" spans="1:13">
      <c r="A14" s="379" t="s">
        <v>250</v>
      </c>
      <c r="B14" s="378"/>
      <c r="C14" s="398"/>
      <c r="D14" s="385" t="s">
        <v>423</v>
      </c>
      <c r="E14" s="369"/>
      <c r="F14" s="401"/>
      <c r="G14" s="401"/>
      <c r="H14" s="369"/>
      <c r="I14" s="369"/>
      <c r="J14" s="369"/>
      <c r="K14" s="393"/>
      <c r="L14" s="393"/>
      <c r="M14" s="356">
        <f t="shared" si="0"/>
        <v>0</v>
      </c>
    </row>
    <row r="15" spans="1:13" ht="25.5">
      <c r="A15" s="402" t="s">
        <v>251</v>
      </c>
      <c r="B15" s="398"/>
      <c r="C15" s="398"/>
      <c r="D15" s="385" t="s">
        <v>422</v>
      </c>
      <c r="E15" s="369"/>
      <c r="F15" s="401"/>
      <c r="G15" s="401"/>
      <c r="H15" s="369"/>
      <c r="I15" s="369"/>
      <c r="J15" s="369"/>
      <c r="K15" s="393"/>
      <c r="L15" s="393"/>
      <c r="M15" s="356">
        <f t="shared" si="0"/>
        <v>0</v>
      </c>
    </row>
    <row r="16" spans="1:13" ht="28.5" customHeight="1">
      <c r="A16" s="400" t="s">
        <v>247</v>
      </c>
      <c r="B16" s="399"/>
      <c r="C16" s="528" t="s">
        <v>455</v>
      </c>
      <c r="D16" s="562"/>
      <c r="E16" s="369"/>
      <c r="F16" s="381">
        <f>SUM(F17:F19)</f>
        <v>0</v>
      </c>
      <c r="G16" s="381">
        <f>SUM(G17:G19)</f>
        <v>0</v>
      </c>
      <c r="H16" s="369"/>
      <c r="I16" s="369"/>
      <c r="J16" s="369"/>
      <c r="K16" s="369"/>
      <c r="L16" s="369"/>
      <c r="M16" s="356">
        <f t="shared" si="0"/>
        <v>0</v>
      </c>
    </row>
    <row r="17" spans="1:13">
      <c r="A17" s="379" t="s">
        <v>252</v>
      </c>
      <c r="B17" s="387"/>
      <c r="C17" s="398"/>
      <c r="D17" s="385" t="s">
        <v>403</v>
      </c>
      <c r="E17" s="369"/>
      <c r="F17" s="371"/>
      <c r="G17" s="369"/>
      <c r="H17" s="369"/>
      <c r="I17" s="369"/>
      <c r="J17" s="369"/>
      <c r="K17" s="369"/>
      <c r="L17" s="369"/>
      <c r="M17" s="356">
        <f t="shared" si="0"/>
        <v>0</v>
      </c>
    </row>
    <row r="18" spans="1:13">
      <c r="A18" s="379" t="s">
        <v>253</v>
      </c>
      <c r="B18" s="387"/>
      <c r="C18" s="398"/>
      <c r="D18" s="385" t="s">
        <v>401</v>
      </c>
      <c r="E18" s="369"/>
      <c r="F18" s="371"/>
      <c r="G18" s="369"/>
      <c r="H18" s="369"/>
      <c r="I18" s="369"/>
      <c r="J18" s="369"/>
      <c r="K18" s="369"/>
      <c r="L18" s="369"/>
      <c r="M18" s="356">
        <f t="shared" si="0"/>
        <v>0</v>
      </c>
    </row>
    <row r="19" spans="1:13">
      <c r="A19" s="379" t="s">
        <v>355</v>
      </c>
      <c r="B19" s="387"/>
      <c r="C19" s="398"/>
      <c r="D19" s="385" t="s">
        <v>399</v>
      </c>
      <c r="E19" s="369"/>
      <c r="F19" s="371"/>
      <c r="G19" s="369"/>
      <c r="H19" s="369"/>
      <c r="I19" s="369"/>
      <c r="J19" s="369"/>
      <c r="K19" s="369"/>
      <c r="L19" s="369"/>
      <c r="M19" s="356">
        <f t="shared" si="0"/>
        <v>0</v>
      </c>
    </row>
    <row r="20" spans="1:13">
      <c r="A20" s="375" t="s">
        <v>248</v>
      </c>
      <c r="B20" s="397"/>
      <c r="C20" s="396" t="s">
        <v>353</v>
      </c>
      <c r="D20" s="395"/>
      <c r="E20" s="369"/>
      <c r="F20" s="371"/>
      <c r="G20" s="369"/>
      <c r="H20" s="369"/>
      <c r="I20" s="369"/>
      <c r="J20" s="394"/>
      <c r="K20" s="393"/>
      <c r="L20" s="393"/>
      <c r="M20" s="356">
        <f t="shared" si="0"/>
        <v>0</v>
      </c>
    </row>
    <row r="21" spans="1:13" ht="37.5" customHeight="1">
      <c r="A21" s="370" t="s">
        <v>249</v>
      </c>
      <c r="B21" s="563" t="s">
        <v>454</v>
      </c>
      <c r="C21" s="564"/>
      <c r="D21" s="565"/>
      <c r="E21" s="369"/>
      <c r="F21" s="392">
        <f>SUM(F12+F13-F16+F20)</f>
        <v>1265.06</v>
      </c>
      <c r="G21" s="392">
        <f>SUM(G12+G13-G16+G20)</f>
        <v>2803.52</v>
      </c>
      <c r="H21" s="369"/>
      <c r="I21" s="369"/>
      <c r="J21" s="369"/>
      <c r="K21" s="369"/>
      <c r="L21" s="369"/>
      <c r="M21" s="356">
        <f t="shared" si="0"/>
        <v>4068.58</v>
      </c>
    </row>
    <row r="22" spans="1:13" ht="24.95" customHeight="1">
      <c r="A22" s="370" t="s">
        <v>351</v>
      </c>
      <c r="B22" s="552" t="s">
        <v>453</v>
      </c>
      <c r="C22" s="553"/>
      <c r="D22" s="554"/>
      <c r="E22" s="348" t="s">
        <v>377</v>
      </c>
      <c r="F22" s="371">
        <v>1265.06</v>
      </c>
      <c r="G22" s="384">
        <v>2803.52</v>
      </c>
      <c r="H22" s="348" t="s">
        <v>377</v>
      </c>
      <c r="I22" s="348"/>
      <c r="J22" s="348" t="s">
        <v>377</v>
      </c>
      <c r="K22" s="348" t="s">
        <v>377</v>
      </c>
      <c r="L22" s="348"/>
      <c r="M22" s="356">
        <f t="shared" si="0"/>
        <v>4068.58</v>
      </c>
    </row>
    <row r="23" spans="1:13" ht="30" customHeight="1">
      <c r="A23" s="375" t="s">
        <v>349</v>
      </c>
      <c r="B23" s="380"/>
      <c r="C23" s="567" t="s">
        <v>452</v>
      </c>
      <c r="D23" s="568"/>
      <c r="E23" s="348" t="s">
        <v>377</v>
      </c>
      <c r="F23" s="371"/>
      <c r="G23" s="369"/>
      <c r="H23" s="348" t="s">
        <v>377</v>
      </c>
      <c r="I23" s="348"/>
      <c r="J23" s="348" t="s">
        <v>377</v>
      </c>
      <c r="K23" s="348" t="s">
        <v>377</v>
      </c>
      <c r="L23" s="348"/>
      <c r="M23" s="356">
        <f t="shared" si="0"/>
        <v>0</v>
      </c>
    </row>
    <row r="24" spans="1:13" ht="26.25" customHeight="1">
      <c r="A24" s="375" t="s">
        <v>347</v>
      </c>
      <c r="B24" s="374"/>
      <c r="C24" s="559" t="s">
        <v>451</v>
      </c>
      <c r="D24" s="561"/>
      <c r="E24" s="348" t="s">
        <v>377</v>
      </c>
      <c r="F24" s="371">
        <v>0</v>
      </c>
      <c r="G24" s="371">
        <v>0</v>
      </c>
      <c r="H24" s="348" t="s">
        <v>377</v>
      </c>
      <c r="I24" s="391"/>
      <c r="J24" s="348" t="s">
        <v>377</v>
      </c>
      <c r="K24" s="348" t="s">
        <v>377</v>
      </c>
      <c r="L24" s="348"/>
      <c r="M24" s="356">
        <f t="shared" si="0"/>
        <v>0</v>
      </c>
    </row>
    <row r="25" spans="1:13" ht="24.95" customHeight="1">
      <c r="A25" s="375" t="s">
        <v>345</v>
      </c>
      <c r="B25" s="374"/>
      <c r="C25" s="559" t="s">
        <v>450</v>
      </c>
      <c r="D25" s="560"/>
      <c r="E25" s="348" t="s">
        <v>377</v>
      </c>
      <c r="F25" s="392">
        <f>SUM(F26:F28)</f>
        <v>0</v>
      </c>
      <c r="G25" s="392">
        <f>SUM(G26:G28)</f>
        <v>0</v>
      </c>
      <c r="H25" s="348" t="s">
        <v>377</v>
      </c>
      <c r="I25" s="391"/>
      <c r="J25" s="348" t="s">
        <v>377</v>
      </c>
      <c r="K25" s="348" t="s">
        <v>377</v>
      </c>
      <c r="L25" s="348"/>
      <c r="M25" s="356">
        <f t="shared" si="0"/>
        <v>0</v>
      </c>
    </row>
    <row r="26" spans="1:13">
      <c r="A26" s="379" t="s">
        <v>415</v>
      </c>
      <c r="B26" s="378"/>
      <c r="C26" s="377"/>
      <c r="D26" s="376" t="s">
        <v>403</v>
      </c>
      <c r="E26" s="344" t="s">
        <v>377</v>
      </c>
      <c r="F26" s="384"/>
      <c r="G26" s="390"/>
      <c r="H26" s="344" t="s">
        <v>377</v>
      </c>
      <c r="I26" s="389"/>
      <c r="J26" s="344" t="s">
        <v>377</v>
      </c>
      <c r="K26" s="344" t="s">
        <v>377</v>
      </c>
      <c r="L26" s="344"/>
      <c r="M26" s="356">
        <f t="shared" si="0"/>
        <v>0</v>
      </c>
    </row>
    <row r="27" spans="1:13">
      <c r="A27" s="379" t="s">
        <v>414</v>
      </c>
      <c r="B27" s="378"/>
      <c r="C27" s="377"/>
      <c r="D27" s="376" t="s">
        <v>401</v>
      </c>
      <c r="E27" s="344" t="s">
        <v>377</v>
      </c>
      <c r="F27" s="384"/>
      <c r="G27" s="390"/>
      <c r="H27" s="344" t="s">
        <v>377</v>
      </c>
      <c r="I27" s="389"/>
      <c r="J27" s="344" t="s">
        <v>377</v>
      </c>
      <c r="K27" s="344" t="s">
        <v>377</v>
      </c>
      <c r="L27" s="344"/>
      <c r="M27" s="356">
        <f t="shared" si="0"/>
        <v>0</v>
      </c>
    </row>
    <row r="28" spans="1:13">
      <c r="A28" s="379" t="s">
        <v>413</v>
      </c>
      <c r="B28" s="378"/>
      <c r="C28" s="377"/>
      <c r="D28" s="376" t="s">
        <v>399</v>
      </c>
      <c r="E28" s="344" t="s">
        <v>377</v>
      </c>
      <c r="F28" s="384"/>
      <c r="G28" s="390"/>
      <c r="H28" s="344" t="s">
        <v>377</v>
      </c>
      <c r="I28" s="389"/>
      <c r="J28" s="344" t="s">
        <v>377</v>
      </c>
      <c r="K28" s="344" t="s">
        <v>377</v>
      </c>
      <c r="L28" s="344"/>
      <c r="M28" s="356">
        <f t="shared" si="0"/>
        <v>0</v>
      </c>
    </row>
    <row r="29" spans="1:13">
      <c r="A29" s="388" t="s">
        <v>343</v>
      </c>
      <c r="B29" s="387"/>
      <c r="C29" s="386" t="s">
        <v>353</v>
      </c>
      <c r="D29" s="385"/>
      <c r="E29" s="348" t="s">
        <v>377</v>
      </c>
      <c r="F29" s="384"/>
      <c r="G29" s="383"/>
      <c r="H29" s="348" t="s">
        <v>377</v>
      </c>
      <c r="I29" s="382"/>
      <c r="J29" s="348" t="s">
        <v>377</v>
      </c>
      <c r="K29" s="348" t="s">
        <v>377</v>
      </c>
      <c r="L29" s="348"/>
      <c r="M29" s="356">
        <f t="shared" si="0"/>
        <v>0</v>
      </c>
    </row>
    <row r="30" spans="1:13" ht="24.95" customHeight="1">
      <c r="A30" s="370" t="s">
        <v>333</v>
      </c>
      <c r="B30" s="556" t="s">
        <v>449</v>
      </c>
      <c r="C30" s="557"/>
      <c r="D30" s="558"/>
      <c r="E30" s="348" t="s">
        <v>377</v>
      </c>
      <c r="F30" s="381">
        <f>SUM(F22+F23+F24-F25+F29)</f>
        <v>1265.06</v>
      </c>
      <c r="G30" s="381">
        <f>SUM(G22+G23+G24-G25+G29)</f>
        <v>2803.52</v>
      </c>
      <c r="H30" s="348" t="s">
        <v>377</v>
      </c>
      <c r="I30" s="348"/>
      <c r="J30" s="348" t="s">
        <v>377</v>
      </c>
      <c r="K30" s="348" t="s">
        <v>377</v>
      </c>
      <c r="L30" s="348"/>
      <c r="M30" s="356">
        <f t="shared" si="0"/>
        <v>4068.58</v>
      </c>
    </row>
    <row r="31" spans="1:13" ht="24.95" customHeight="1">
      <c r="A31" s="375" t="s">
        <v>331</v>
      </c>
      <c r="B31" s="552" t="s">
        <v>411</v>
      </c>
      <c r="C31" s="553"/>
      <c r="D31" s="554"/>
      <c r="E31" s="369"/>
      <c r="F31" s="371"/>
      <c r="G31" s="369"/>
      <c r="H31" s="369"/>
      <c r="I31" s="369"/>
      <c r="J31" s="369"/>
      <c r="K31" s="369"/>
      <c r="L31" s="369"/>
      <c r="M31" s="356">
        <f t="shared" si="0"/>
        <v>0</v>
      </c>
    </row>
    <row r="32" spans="1:13" ht="24.95" customHeight="1">
      <c r="A32" s="375" t="s">
        <v>329</v>
      </c>
      <c r="B32" s="380"/>
      <c r="C32" s="567" t="s">
        <v>410</v>
      </c>
      <c r="D32" s="568"/>
      <c r="E32" s="369"/>
      <c r="F32" s="371"/>
      <c r="G32" s="369"/>
      <c r="H32" s="369"/>
      <c r="I32" s="369"/>
      <c r="J32" s="369"/>
      <c r="K32" s="369"/>
      <c r="L32" s="369"/>
      <c r="M32" s="356">
        <f t="shared" si="0"/>
        <v>0</v>
      </c>
    </row>
    <row r="33" spans="1:13" ht="33" customHeight="1">
      <c r="A33" s="375" t="s">
        <v>327</v>
      </c>
      <c r="B33" s="374"/>
      <c r="C33" s="581" t="s">
        <v>448</v>
      </c>
      <c r="D33" s="582"/>
      <c r="E33" s="369"/>
      <c r="F33" s="371"/>
      <c r="G33" s="369"/>
      <c r="H33" s="369"/>
      <c r="I33" s="369"/>
      <c r="J33" s="369"/>
      <c r="K33" s="369"/>
      <c r="L33" s="369"/>
      <c r="M33" s="356">
        <f t="shared" si="0"/>
        <v>0</v>
      </c>
    </row>
    <row r="34" spans="1:13" ht="29.25" customHeight="1">
      <c r="A34" s="375" t="s">
        <v>408</v>
      </c>
      <c r="B34" s="374"/>
      <c r="C34" s="559" t="s">
        <v>407</v>
      </c>
      <c r="D34" s="560"/>
      <c r="E34" s="369"/>
      <c r="F34" s="371"/>
      <c r="G34" s="369"/>
      <c r="H34" s="369"/>
      <c r="I34" s="369"/>
      <c r="J34" s="369"/>
      <c r="K34" s="369"/>
      <c r="L34" s="369"/>
      <c r="M34" s="356">
        <f t="shared" si="0"/>
        <v>0</v>
      </c>
    </row>
    <row r="35" spans="1:13" ht="24.95" customHeight="1">
      <c r="A35" s="370" t="s">
        <v>406</v>
      </c>
      <c r="B35" s="374"/>
      <c r="C35" s="559" t="s">
        <v>447</v>
      </c>
      <c r="D35" s="560"/>
      <c r="E35" s="369"/>
      <c r="F35" s="371"/>
      <c r="G35" s="369"/>
      <c r="H35" s="369"/>
      <c r="I35" s="369"/>
      <c r="J35" s="369"/>
      <c r="K35" s="369"/>
      <c r="L35" s="369"/>
      <c r="M35" s="356">
        <f t="shared" si="0"/>
        <v>0</v>
      </c>
    </row>
    <row r="36" spans="1:13">
      <c r="A36" s="379" t="s">
        <v>404</v>
      </c>
      <c r="B36" s="378"/>
      <c r="C36" s="377"/>
      <c r="D36" s="376" t="s">
        <v>403</v>
      </c>
      <c r="E36" s="369"/>
      <c r="F36" s="371"/>
      <c r="G36" s="369"/>
      <c r="H36" s="369"/>
      <c r="I36" s="369"/>
      <c r="J36" s="369"/>
      <c r="K36" s="369"/>
      <c r="L36" s="369"/>
      <c r="M36" s="356">
        <f t="shared" si="0"/>
        <v>0</v>
      </c>
    </row>
    <row r="37" spans="1:13">
      <c r="A37" s="379" t="s">
        <v>402</v>
      </c>
      <c r="B37" s="378"/>
      <c r="C37" s="377"/>
      <c r="D37" s="376" t="s">
        <v>401</v>
      </c>
      <c r="E37" s="369"/>
      <c r="F37" s="371"/>
      <c r="G37" s="369"/>
      <c r="H37" s="369"/>
      <c r="I37" s="369"/>
      <c r="J37" s="369"/>
      <c r="K37" s="369"/>
      <c r="L37" s="369"/>
      <c r="M37" s="356">
        <f t="shared" si="0"/>
        <v>0</v>
      </c>
    </row>
    <row r="38" spans="1:13">
      <c r="A38" s="379" t="s">
        <v>400</v>
      </c>
      <c r="B38" s="378"/>
      <c r="C38" s="377"/>
      <c r="D38" s="376" t="s">
        <v>399</v>
      </c>
      <c r="E38" s="369"/>
      <c r="F38" s="371"/>
      <c r="G38" s="369"/>
      <c r="H38" s="369"/>
      <c r="I38" s="369"/>
      <c r="J38" s="369"/>
      <c r="K38" s="369"/>
      <c r="L38" s="369"/>
      <c r="M38" s="356">
        <f t="shared" si="0"/>
        <v>0</v>
      </c>
    </row>
    <row r="39" spans="1:13">
      <c r="A39" s="375" t="s">
        <v>398</v>
      </c>
      <c r="B39" s="374"/>
      <c r="C39" s="373" t="s">
        <v>353</v>
      </c>
      <c r="D39" s="372"/>
      <c r="E39" s="369"/>
      <c r="F39" s="371"/>
      <c r="G39" s="369"/>
      <c r="H39" s="369"/>
      <c r="I39" s="369"/>
      <c r="J39" s="369"/>
      <c r="K39" s="369"/>
      <c r="L39" s="369"/>
      <c r="M39" s="356">
        <f t="shared" si="0"/>
        <v>0</v>
      </c>
    </row>
    <row r="40" spans="1:13" ht="26.25" customHeight="1">
      <c r="A40" s="370" t="s">
        <v>397</v>
      </c>
      <c r="B40" s="556" t="s">
        <v>446</v>
      </c>
      <c r="C40" s="557"/>
      <c r="D40" s="558"/>
      <c r="E40" s="369"/>
      <c r="F40" s="371"/>
      <c r="G40" s="369"/>
      <c r="H40" s="369"/>
      <c r="I40" s="369"/>
      <c r="J40" s="369"/>
      <c r="K40" s="369"/>
      <c r="L40" s="369"/>
      <c r="M40" s="356">
        <f t="shared" si="0"/>
        <v>0</v>
      </c>
    </row>
    <row r="41" spans="1:13" ht="24.95" customHeight="1">
      <c r="A41" s="370" t="s">
        <v>395</v>
      </c>
      <c r="B41" s="578" t="s">
        <v>445</v>
      </c>
      <c r="C41" s="579"/>
      <c r="D41" s="580"/>
      <c r="E41" s="369"/>
      <c r="F41" s="315">
        <f>F21-F30-F40</f>
        <v>0</v>
      </c>
      <c r="G41" s="315">
        <f>G21-G30-G40</f>
        <v>0</v>
      </c>
      <c r="H41" s="368"/>
      <c r="I41" s="368"/>
      <c r="J41" s="368"/>
      <c r="K41" s="368"/>
      <c r="L41" s="368"/>
      <c r="M41" s="356">
        <f t="shared" si="0"/>
        <v>0</v>
      </c>
    </row>
    <row r="42" spans="1:13" ht="24.95" customHeight="1">
      <c r="A42" s="370" t="s">
        <v>393</v>
      </c>
      <c r="B42" s="556" t="s">
        <v>444</v>
      </c>
      <c r="C42" s="557"/>
      <c r="D42" s="558"/>
      <c r="E42" s="369"/>
      <c r="F42" s="315">
        <f>F12-F22-F31</f>
        <v>0</v>
      </c>
      <c r="G42" s="315">
        <f>G12-G22-G31</f>
        <v>0</v>
      </c>
      <c r="H42" s="368"/>
      <c r="I42" s="368"/>
      <c r="J42" s="368"/>
      <c r="K42" s="368"/>
      <c r="L42" s="368"/>
      <c r="M42" s="356">
        <f t="shared" si="0"/>
        <v>0</v>
      </c>
    </row>
    <row r="43" spans="1:13">
      <c r="A43" s="310" t="s">
        <v>443</v>
      </c>
    </row>
    <row r="44" spans="1:13">
      <c r="A44" s="367" t="s">
        <v>442</v>
      </c>
      <c r="H44" s="310" t="s">
        <v>266</v>
      </c>
      <c r="K44" s="310" t="s">
        <v>261</v>
      </c>
    </row>
    <row r="45" spans="1:13">
      <c r="A45" s="367"/>
    </row>
  </sheetData>
  <mergeCells count="28">
    <mergeCell ref="B42:D42"/>
    <mergeCell ref="B41:D41"/>
    <mergeCell ref="C32:D32"/>
    <mergeCell ref="C33:D33"/>
    <mergeCell ref="C34:D34"/>
    <mergeCell ref="C35:D35"/>
    <mergeCell ref="M9:M10"/>
    <mergeCell ref="A9:A10"/>
    <mergeCell ref="E9:E10"/>
    <mergeCell ref="F9:F10"/>
    <mergeCell ref="G9:I9"/>
    <mergeCell ref="B9:D10"/>
    <mergeCell ref="L9:L10"/>
    <mergeCell ref="B22:D22"/>
    <mergeCell ref="A4:M4"/>
    <mergeCell ref="B31:D31"/>
    <mergeCell ref="B40:D40"/>
    <mergeCell ref="A7:M7"/>
    <mergeCell ref="C25:D25"/>
    <mergeCell ref="B30:D30"/>
    <mergeCell ref="C24:D24"/>
    <mergeCell ref="C16:D16"/>
    <mergeCell ref="B21:D21"/>
    <mergeCell ref="A5:M5"/>
    <mergeCell ref="C23:D23"/>
    <mergeCell ref="B12:D12"/>
    <mergeCell ref="D6:M6"/>
    <mergeCell ref="J9:K9"/>
  </mergeCells>
  <pageMargins left="0.55118110236220474" right="0.55118110236220474" top="0.59055118110236227" bottom="0.59055118110236227" header="0.31496062992125984" footer="0.31496062992125984"/>
  <pageSetup paperSize="9" scale="86" fitToHeight="2" orientation="landscape" r:id="rId1"/>
  <headerFooter alignWithMargins="0"/>
  <rowBreaks count="1" manualBreakCount="1">
    <brk id="24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43"/>
  <sheetViews>
    <sheetView zoomScale="70" workbookViewId="0"/>
  </sheetViews>
  <sheetFormatPr defaultRowHeight="15"/>
  <cols>
    <col min="1" max="1" width="3.85546875" style="1" customWidth="1"/>
    <col min="2" max="2" width="28.5703125" style="2" customWidth="1"/>
    <col min="3" max="4" width="14.42578125" style="2" customWidth="1"/>
    <col min="5" max="5" width="14.85546875" style="2" customWidth="1"/>
    <col min="6" max="6" width="14.42578125" style="2" customWidth="1"/>
    <col min="7" max="7" width="13.85546875" style="2" customWidth="1"/>
    <col min="8" max="12" width="14.42578125" style="2" customWidth="1"/>
    <col min="13" max="13" width="13.5703125" style="2" customWidth="1"/>
    <col min="14" max="14" width="4.28515625" style="2" customWidth="1"/>
    <col min="15" max="27" width="9.140625" style="2"/>
    <col min="28" max="28" width="4" style="2" customWidth="1"/>
    <col min="29" max="29" width="3.85546875" style="1" customWidth="1"/>
    <col min="30" max="16384" width="9.140625" style="2"/>
  </cols>
  <sheetData>
    <row r="1" spans="1:41">
      <c r="I1" s="2" t="s">
        <v>4</v>
      </c>
    </row>
    <row r="2" spans="1:41" ht="15.75">
      <c r="C2" s="586" t="s">
        <v>263</v>
      </c>
      <c r="D2" s="586"/>
      <c r="E2" s="586"/>
      <c r="F2" s="586"/>
      <c r="G2" s="586"/>
      <c r="H2" s="586"/>
      <c r="I2" s="586"/>
      <c r="J2" s="586"/>
      <c r="K2" s="586"/>
      <c r="L2" s="2" t="s">
        <v>5</v>
      </c>
      <c r="Q2" s="586"/>
      <c r="R2" s="586"/>
      <c r="S2" s="586"/>
      <c r="T2" s="586"/>
      <c r="U2" s="586"/>
      <c r="V2" s="586"/>
      <c r="W2" s="586"/>
      <c r="X2" s="586"/>
      <c r="Y2" s="586"/>
      <c r="AE2" s="586"/>
      <c r="AF2" s="586"/>
      <c r="AG2" s="586"/>
      <c r="AH2" s="586"/>
      <c r="AI2" s="586"/>
      <c r="AJ2" s="586"/>
      <c r="AK2" s="586"/>
      <c r="AL2" s="586"/>
      <c r="AM2" s="586"/>
    </row>
    <row r="3" spans="1:41">
      <c r="C3" s="587" t="s">
        <v>171</v>
      </c>
      <c r="D3" s="587"/>
      <c r="E3" s="587"/>
      <c r="F3" s="587"/>
      <c r="G3" s="587"/>
      <c r="H3" s="587"/>
      <c r="I3" s="587"/>
      <c r="J3" s="587"/>
      <c r="K3" s="587"/>
      <c r="Q3" s="587"/>
      <c r="R3" s="587"/>
      <c r="S3" s="587"/>
      <c r="T3" s="587"/>
      <c r="U3" s="587"/>
      <c r="V3" s="587"/>
      <c r="W3" s="587"/>
      <c r="X3" s="587"/>
      <c r="Y3" s="587"/>
      <c r="AE3" s="587"/>
      <c r="AF3" s="587"/>
      <c r="AG3" s="587"/>
      <c r="AH3" s="587"/>
      <c r="AI3" s="587"/>
      <c r="AJ3" s="587"/>
      <c r="AK3" s="587"/>
      <c r="AL3" s="587"/>
      <c r="AM3" s="587"/>
    </row>
    <row r="4" spans="1:41">
      <c r="A4" s="492" t="s">
        <v>6</v>
      </c>
      <c r="B4" s="492"/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O4" s="492"/>
      <c r="P4" s="492"/>
      <c r="Q4" s="492"/>
      <c r="R4" s="492"/>
      <c r="S4" s="492"/>
      <c r="T4" s="492"/>
      <c r="U4" s="492"/>
      <c r="V4" s="492"/>
      <c r="W4" s="492"/>
      <c r="X4" s="492"/>
      <c r="Y4" s="492"/>
      <c r="Z4" s="492"/>
      <c r="AA4" s="492"/>
      <c r="AC4" s="492"/>
      <c r="AD4" s="492"/>
      <c r="AE4" s="492"/>
      <c r="AF4" s="492"/>
      <c r="AG4" s="492"/>
      <c r="AH4" s="492"/>
      <c r="AI4" s="492"/>
      <c r="AJ4" s="492"/>
      <c r="AK4" s="492"/>
      <c r="AL4" s="492"/>
      <c r="AM4" s="492"/>
      <c r="AN4" s="492"/>
      <c r="AO4" s="492"/>
    </row>
    <row r="5" spans="1:41">
      <c r="A5" s="492" t="s">
        <v>7</v>
      </c>
      <c r="B5" s="492"/>
      <c r="C5" s="492"/>
      <c r="D5" s="492"/>
      <c r="E5" s="492"/>
      <c r="F5" s="492"/>
      <c r="G5" s="492"/>
      <c r="H5" s="492"/>
      <c r="I5" s="492"/>
      <c r="J5" s="492"/>
      <c r="K5" s="492"/>
      <c r="L5" s="492"/>
      <c r="M5" s="492"/>
      <c r="O5" s="492"/>
      <c r="P5" s="492"/>
      <c r="Q5" s="492"/>
      <c r="R5" s="492"/>
      <c r="S5" s="492"/>
      <c r="T5" s="492"/>
      <c r="U5" s="492"/>
      <c r="V5" s="492"/>
      <c r="W5" s="492"/>
      <c r="X5" s="492"/>
      <c r="Y5" s="492"/>
      <c r="Z5" s="492"/>
      <c r="AA5" s="492"/>
      <c r="AC5" s="492"/>
      <c r="AD5" s="492"/>
      <c r="AE5" s="492"/>
      <c r="AF5" s="492"/>
      <c r="AG5" s="492"/>
      <c r="AH5" s="492"/>
      <c r="AI5" s="492"/>
      <c r="AJ5" s="492"/>
      <c r="AK5" s="492"/>
      <c r="AL5" s="492"/>
      <c r="AM5" s="492"/>
      <c r="AN5" s="492"/>
      <c r="AO5" s="492"/>
    </row>
    <row r="7" spans="1:41">
      <c r="A7" s="584" t="s">
        <v>286</v>
      </c>
      <c r="B7" s="584"/>
      <c r="C7" s="584"/>
      <c r="D7" s="584"/>
      <c r="E7" s="584"/>
      <c r="F7" s="584"/>
      <c r="G7" s="584"/>
      <c r="H7" s="584"/>
      <c r="I7" s="584"/>
      <c r="J7" s="584"/>
      <c r="K7" s="584"/>
      <c r="L7" s="584"/>
      <c r="M7" s="584"/>
      <c r="O7" s="584"/>
      <c r="P7" s="584"/>
      <c r="Q7" s="584"/>
      <c r="R7" s="584"/>
      <c r="S7" s="584"/>
      <c r="T7" s="584"/>
      <c r="U7" s="584"/>
      <c r="V7" s="584"/>
      <c r="W7" s="584"/>
      <c r="X7" s="584"/>
      <c r="Y7" s="584"/>
      <c r="Z7" s="584"/>
      <c r="AA7" s="584"/>
      <c r="AC7" s="584"/>
      <c r="AD7" s="584"/>
      <c r="AE7" s="584"/>
      <c r="AF7" s="584"/>
      <c r="AG7" s="584"/>
      <c r="AH7" s="584"/>
      <c r="AI7" s="584"/>
      <c r="AJ7" s="584"/>
      <c r="AK7" s="584"/>
      <c r="AL7" s="584"/>
      <c r="AM7" s="584"/>
      <c r="AN7" s="584"/>
      <c r="AO7" s="584"/>
    </row>
    <row r="9" spans="1:41" ht="15" customHeight="1">
      <c r="A9" s="585" t="s">
        <v>46</v>
      </c>
      <c r="B9" s="585" t="s">
        <v>8</v>
      </c>
      <c r="C9" s="585" t="s">
        <v>279</v>
      </c>
      <c r="D9" s="585" t="s">
        <v>9</v>
      </c>
      <c r="E9" s="585"/>
      <c r="F9" s="585"/>
      <c r="G9" s="585"/>
      <c r="H9" s="585"/>
      <c r="I9" s="585"/>
      <c r="J9" s="585"/>
      <c r="K9" s="585"/>
      <c r="L9" s="585"/>
      <c r="M9" s="585" t="s">
        <v>287</v>
      </c>
      <c r="R9" s="583"/>
      <c r="S9" s="583"/>
      <c r="T9" s="583"/>
      <c r="U9" s="583"/>
      <c r="V9" s="583"/>
      <c r="W9" s="583"/>
      <c r="X9" s="583"/>
      <c r="Y9" s="583"/>
      <c r="Z9" s="583"/>
      <c r="AC9" s="583"/>
      <c r="AF9" s="583"/>
      <c r="AG9" s="583"/>
      <c r="AH9" s="583"/>
      <c r="AI9" s="583"/>
      <c r="AJ9" s="583"/>
      <c r="AK9" s="583"/>
      <c r="AL9" s="583"/>
      <c r="AM9" s="583"/>
      <c r="AN9" s="583"/>
    </row>
    <row r="10" spans="1:41" ht="117.75" customHeight="1">
      <c r="A10" s="585"/>
      <c r="B10" s="585"/>
      <c r="C10" s="585"/>
      <c r="D10" s="215" t="s">
        <v>10</v>
      </c>
      <c r="E10" s="216" t="s">
        <v>39</v>
      </c>
      <c r="F10" s="215" t="s">
        <v>11</v>
      </c>
      <c r="G10" s="215" t="s">
        <v>12</v>
      </c>
      <c r="H10" s="215" t="s">
        <v>13</v>
      </c>
      <c r="I10" s="194" t="s">
        <v>14</v>
      </c>
      <c r="J10" s="215" t="s">
        <v>15</v>
      </c>
      <c r="K10" s="215" t="s">
        <v>16</v>
      </c>
      <c r="L10" s="217" t="s">
        <v>17</v>
      </c>
      <c r="M10" s="585"/>
      <c r="AC10" s="583"/>
    </row>
    <row r="11" spans="1:41">
      <c r="A11" s="3">
        <v>1</v>
      </c>
      <c r="B11" s="3">
        <v>2</v>
      </c>
      <c r="C11" s="3">
        <v>3</v>
      </c>
      <c r="D11" s="3">
        <v>4</v>
      </c>
      <c r="E11" s="3">
        <v>5</v>
      </c>
      <c r="F11" s="3">
        <v>6</v>
      </c>
      <c r="G11" s="3">
        <v>7</v>
      </c>
      <c r="H11" s="3">
        <v>8</v>
      </c>
      <c r="I11" s="3">
        <v>9</v>
      </c>
      <c r="J11" s="3">
        <v>10</v>
      </c>
      <c r="K11" s="231" t="s">
        <v>18</v>
      </c>
      <c r="L11" s="3">
        <v>12</v>
      </c>
      <c r="M11" s="3">
        <v>13</v>
      </c>
    </row>
    <row r="12" spans="1:41" s="6" customFormat="1" ht="82.5" customHeight="1">
      <c r="A12" s="4" t="s">
        <v>245</v>
      </c>
      <c r="B12" s="5" t="s">
        <v>19</v>
      </c>
      <c r="C12" s="119">
        <f t="shared" ref="C12:L12" si="0">C13+C14</f>
        <v>0</v>
      </c>
      <c r="D12" s="119">
        <f t="shared" si="0"/>
        <v>218244.3</v>
      </c>
      <c r="E12" s="119">
        <f t="shared" si="0"/>
        <v>0</v>
      </c>
      <c r="F12" s="119">
        <f t="shared" si="0"/>
        <v>0</v>
      </c>
      <c r="G12" s="119">
        <f t="shared" si="0"/>
        <v>0</v>
      </c>
      <c r="H12" s="119">
        <f t="shared" si="0"/>
        <v>0</v>
      </c>
      <c r="I12" s="119">
        <f t="shared" si="0"/>
        <v>218244.3</v>
      </c>
      <c r="J12" s="119">
        <f t="shared" si="0"/>
        <v>0</v>
      </c>
      <c r="K12" s="119">
        <f t="shared" si="0"/>
        <v>0</v>
      </c>
      <c r="L12" s="119">
        <f t="shared" si="0"/>
        <v>0</v>
      </c>
      <c r="M12" s="119">
        <f t="shared" ref="M12:M24" si="1">C12+D12+E12+F12-G12-H12-I12-J12-K12+L12</f>
        <v>0</v>
      </c>
      <c r="N12" s="118"/>
      <c r="AB12" s="2"/>
      <c r="AC12" s="1"/>
    </row>
    <row r="13" spans="1:41" ht="15" customHeight="1">
      <c r="A13" s="7" t="s">
        <v>254</v>
      </c>
      <c r="B13" s="8" t="s">
        <v>20</v>
      </c>
      <c r="C13" s="120">
        <v>0</v>
      </c>
      <c r="D13" s="120">
        <v>0</v>
      </c>
      <c r="E13" s="120"/>
      <c r="F13" s="120"/>
      <c r="G13" s="120"/>
      <c r="H13" s="120"/>
      <c r="I13" s="120">
        <v>0</v>
      </c>
      <c r="J13" s="120"/>
      <c r="K13" s="120"/>
      <c r="L13" s="120"/>
      <c r="M13" s="121">
        <f t="shared" si="1"/>
        <v>0</v>
      </c>
    </row>
    <row r="14" spans="1:41" ht="15" customHeight="1">
      <c r="A14" s="7" t="s">
        <v>255</v>
      </c>
      <c r="B14" s="8" t="s">
        <v>21</v>
      </c>
      <c r="C14" s="120">
        <v>0</v>
      </c>
      <c r="D14" s="120">
        <v>218244.3</v>
      </c>
      <c r="E14" s="120"/>
      <c r="F14" s="120"/>
      <c r="G14" s="120"/>
      <c r="H14" s="120"/>
      <c r="I14" s="120">
        <v>218244.3</v>
      </c>
      <c r="J14" s="120"/>
      <c r="K14" s="120"/>
      <c r="L14" s="120"/>
      <c r="M14" s="121">
        <f t="shared" si="1"/>
        <v>0</v>
      </c>
    </row>
    <row r="15" spans="1:41" s="6" customFormat="1" ht="86.25" customHeight="1">
      <c r="A15" s="4" t="s">
        <v>246</v>
      </c>
      <c r="B15" s="5" t="s">
        <v>22</v>
      </c>
      <c r="C15" s="119">
        <f t="shared" ref="C15:L15" si="2">C16+C17</f>
        <v>77980.5</v>
      </c>
      <c r="D15" s="119">
        <f t="shared" si="2"/>
        <v>270486.77</v>
      </c>
      <c r="E15" s="119">
        <f t="shared" si="2"/>
        <v>0</v>
      </c>
      <c r="F15" s="119">
        <f t="shared" si="2"/>
        <v>0</v>
      </c>
      <c r="G15" s="119">
        <f t="shared" si="2"/>
        <v>0</v>
      </c>
      <c r="H15" s="119">
        <f t="shared" si="2"/>
        <v>0</v>
      </c>
      <c r="I15" s="119">
        <f t="shared" si="2"/>
        <v>280193.87</v>
      </c>
      <c r="J15" s="119">
        <f t="shared" si="2"/>
        <v>0</v>
      </c>
      <c r="K15" s="119">
        <f t="shared" si="2"/>
        <v>0</v>
      </c>
      <c r="L15" s="119">
        <f t="shared" si="2"/>
        <v>0</v>
      </c>
      <c r="M15" s="119">
        <f t="shared" si="1"/>
        <v>68273.400000000023</v>
      </c>
      <c r="AB15" s="2"/>
      <c r="AC15" s="1"/>
    </row>
    <row r="16" spans="1:41" ht="15" customHeight="1">
      <c r="A16" s="7" t="s">
        <v>250</v>
      </c>
      <c r="B16" s="8" t="s">
        <v>20</v>
      </c>
      <c r="C16" s="120">
        <v>77980.5</v>
      </c>
      <c r="D16" s="120">
        <v>4504</v>
      </c>
      <c r="E16" s="120"/>
      <c r="F16" s="120"/>
      <c r="G16" s="120"/>
      <c r="H16" s="120"/>
      <c r="I16" s="120">
        <v>14211.1</v>
      </c>
      <c r="J16" s="120"/>
      <c r="K16" s="120"/>
      <c r="L16" s="120"/>
      <c r="M16" s="121">
        <f t="shared" si="1"/>
        <v>68273.399999999994</v>
      </c>
    </row>
    <row r="17" spans="1:29" ht="15" customHeight="1">
      <c r="A17" s="7" t="s">
        <v>251</v>
      </c>
      <c r="B17" s="8" t="s">
        <v>21</v>
      </c>
      <c r="C17" s="120">
        <v>0</v>
      </c>
      <c r="D17" s="120">
        <v>265982.77</v>
      </c>
      <c r="E17" s="120"/>
      <c r="F17" s="120"/>
      <c r="G17" s="120"/>
      <c r="H17" s="120"/>
      <c r="I17" s="120">
        <v>265982.77</v>
      </c>
      <c r="J17" s="120"/>
      <c r="K17" s="120"/>
      <c r="L17" s="120"/>
      <c r="M17" s="121">
        <f t="shared" si="1"/>
        <v>0</v>
      </c>
    </row>
    <row r="18" spans="1:29" s="6" customFormat="1" ht="117" customHeight="1">
      <c r="A18" s="4" t="s">
        <v>247</v>
      </c>
      <c r="B18" s="5" t="s">
        <v>23</v>
      </c>
      <c r="C18" s="119">
        <f t="shared" ref="C18:L18" si="3">C19+C20</f>
        <v>27813.18</v>
      </c>
      <c r="D18" s="119">
        <f t="shared" si="3"/>
        <v>27805.39</v>
      </c>
      <c r="E18" s="119">
        <f t="shared" si="3"/>
        <v>0</v>
      </c>
      <c r="F18" s="119">
        <f t="shared" si="3"/>
        <v>0</v>
      </c>
      <c r="G18" s="119">
        <f t="shared" si="3"/>
        <v>0</v>
      </c>
      <c r="H18" s="119">
        <f t="shared" si="3"/>
        <v>0</v>
      </c>
      <c r="I18" s="119">
        <f t="shared" si="3"/>
        <v>44959.77</v>
      </c>
      <c r="J18" s="119">
        <f t="shared" si="3"/>
        <v>0</v>
      </c>
      <c r="K18" s="119">
        <f t="shared" si="3"/>
        <v>0</v>
      </c>
      <c r="L18" s="119">
        <f t="shared" si="3"/>
        <v>0</v>
      </c>
      <c r="M18" s="119">
        <f t="shared" si="1"/>
        <v>10658.800000000003</v>
      </c>
      <c r="AB18" s="2"/>
      <c r="AC18" s="1"/>
    </row>
    <row r="19" spans="1:29" ht="15" customHeight="1">
      <c r="A19" s="7" t="s">
        <v>252</v>
      </c>
      <c r="B19" s="8" t="s">
        <v>20</v>
      </c>
      <c r="C19" s="120">
        <v>18552.599999999999</v>
      </c>
      <c r="D19" s="120"/>
      <c r="E19" s="120">
        <v>-4382.46</v>
      </c>
      <c r="F19" s="120">
        <v>0</v>
      </c>
      <c r="G19" s="120"/>
      <c r="H19" s="120"/>
      <c r="I19" s="120">
        <v>3853.42</v>
      </c>
      <c r="J19" s="120"/>
      <c r="K19" s="120"/>
      <c r="L19" s="120"/>
      <c r="M19" s="121">
        <f t="shared" si="1"/>
        <v>10316.719999999999</v>
      </c>
    </row>
    <row r="20" spans="1:29" ht="15" customHeight="1">
      <c r="A20" s="7" t="s">
        <v>253</v>
      </c>
      <c r="B20" s="8" t="s">
        <v>21</v>
      </c>
      <c r="C20" s="120">
        <v>9260.58</v>
      </c>
      <c r="D20" s="120">
        <v>27805.39</v>
      </c>
      <c r="E20" s="120">
        <v>4382.46</v>
      </c>
      <c r="F20" s="120"/>
      <c r="G20" s="120"/>
      <c r="H20" s="120"/>
      <c r="I20" s="120">
        <v>41106.35</v>
      </c>
      <c r="J20" s="120"/>
      <c r="K20" s="120"/>
      <c r="L20" s="120"/>
      <c r="M20" s="121">
        <f t="shared" si="1"/>
        <v>342.08000000000175</v>
      </c>
    </row>
    <row r="21" spans="1:29" s="6" customFormat="1" ht="15" customHeight="1">
      <c r="A21" s="4" t="s">
        <v>248</v>
      </c>
      <c r="B21" s="5" t="s">
        <v>24</v>
      </c>
      <c r="C21" s="119">
        <f t="shared" ref="C21:L21" si="4">C22+C23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 t="shared" si="4"/>
        <v>0</v>
      </c>
      <c r="H21" s="119">
        <f t="shared" si="4"/>
        <v>0</v>
      </c>
      <c r="I21" s="119">
        <f t="shared" si="4"/>
        <v>0</v>
      </c>
      <c r="J21" s="119">
        <f t="shared" si="4"/>
        <v>0</v>
      </c>
      <c r="K21" s="119">
        <f t="shared" si="4"/>
        <v>0</v>
      </c>
      <c r="L21" s="119">
        <f t="shared" si="4"/>
        <v>0</v>
      </c>
      <c r="M21" s="119">
        <f t="shared" si="1"/>
        <v>0</v>
      </c>
      <c r="AB21" s="2"/>
      <c r="AC21" s="1"/>
    </row>
    <row r="22" spans="1:29" ht="15" customHeight="1">
      <c r="A22" s="7" t="s">
        <v>2</v>
      </c>
      <c r="B22" s="8" t="s">
        <v>20</v>
      </c>
      <c r="C22" s="120">
        <v>0</v>
      </c>
      <c r="D22" s="120">
        <v>0</v>
      </c>
      <c r="E22" s="120"/>
      <c r="F22" s="120"/>
      <c r="G22" s="120"/>
      <c r="H22" s="120"/>
      <c r="I22" s="120">
        <v>0</v>
      </c>
      <c r="J22" s="120"/>
      <c r="K22" s="120"/>
      <c r="L22" s="120"/>
      <c r="M22" s="121">
        <f t="shared" si="1"/>
        <v>0</v>
      </c>
    </row>
    <row r="23" spans="1:29" ht="15" customHeight="1">
      <c r="A23" s="7" t="s">
        <v>3</v>
      </c>
      <c r="B23" s="8" t="s">
        <v>21</v>
      </c>
      <c r="C23" s="120">
        <v>0</v>
      </c>
      <c r="D23" s="120">
        <v>0</v>
      </c>
      <c r="E23" s="120"/>
      <c r="F23" s="143"/>
      <c r="G23" s="143"/>
      <c r="H23" s="143"/>
      <c r="I23" s="120">
        <v>0</v>
      </c>
      <c r="J23" s="120"/>
      <c r="K23" s="120"/>
      <c r="L23" s="120"/>
      <c r="M23" s="121">
        <f t="shared" si="1"/>
        <v>0</v>
      </c>
    </row>
    <row r="24" spans="1:29" s="6" customFormat="1" ht="15" customHeight="1">
      <c r="A24" s="4" t="s">
        <v>249</v>
      </c>
      <c r="B24" s="5" t="s">
        <v>25</v>
      </c>
      <c r="C24" s="119">
        <f t="shared" ref="C24:L24" si="5">C12+C15+C18+C21</f>
        <v>105793.68</v>
      </c>
      <c r="D24" s="119">
        <f t="shared" si="5"/>
        <v>516536.46</v>
      </c>
      <c r="E24" s="141">
        <f t="shared" si="5"/>
        <v>0</v>
      </c>
      <c r="F24" s="144">
        <f t="shared" si="5"/>
        <v>0</v>
      </c>
      <c r="G24" s="144">
        <f t="shared" si="5"/>
        <v>0</v>
      </c>
      <c r="H24" s="144">
        <f t="shared" si="5"/>
        <v>0</v>
      </c>
      <c r="I24" s="142">
        <f t="shared" si="5"/>
        <v>543397.93999999994</v>
      </c>
      <c r="J24" s="119">
        <f t="shared" si="5"/>
        <v>0</v>
      </c>
      <c r="K24" s="119">
        <f t="shared" si="5"/>
        <v>0</v>
      </c>
      <c r="L24" s="119">
        <f t="shared" si="5"/>
        <v>0</v>
      </c>
      <c r="M24" s="119">
        <f t="shared" si="1"/>
        <v>78932.20000000007</v>
      </c>
      <c r="AB24" s="2"/>
      <c r="AC24" s="1"/>
    </row>
    <row r="25" spans="1:29" ht="22.5" customHeight="1">
      <c r="A25" s="117" t="s">
        <v>276</v>
      </c>
      <c r="B25" s="117"/>
      <c r="C25" s="117"/>
      <c r="D25" s="117"/>
      <c r="E25" s="117"/>
      <c r="F25" s="117"/>
      <c r="G25" s="117"/>
      <c r="H25" s="117"/>
      <c r="I25" s="117"/>
      <c r="J25" s="117"/>
      <c r="K25" s="9"/>
      <c r="L25" s="9"/>
      <c r="M25" s="9"/>
    </row>
    <row r="26" spans="1:29">
      <c r="B26" s="2" t="s">
        <v>275</v>
      </c>
    </row>
    <row r="27" spans="1:29">
      <c r="B27" s="2" t="s">
        <v>264</v>
      </c>
      <c r="F27" s="116"/>
      <c r="G27" s="116" t="s">
        <v>261</v>
      </c>
      <c r="H27" s="116"/>
      <c r="I27" s="123"/>
    </row>
    <row r="28" spans="1:29" ht="18.75">
      <c r="B28" s="124"/>
      <c r="C28" s="124"/>
      <c r="D28" s="124"/>
      <c r="E28" s="124"/>
      <c r="F28" s="124"/>
      <c r="G28" s="124"/>
      <c r="H28" s="124"/>
      <c r="I28" s="123"/>
    </row>
    <row r="30" spans="1:29">
      <c r="I30" s="171"/>
      <c r="J30" s="171"/>
      <c r="K30" s="177"/>
      <c r="L30" s="171"/>
      <c r="M30" s="171"/>
    </row>
    <row r="31" spans="1:29">
      <c r="I31" s="178"/>
      <c r="J31" s="178"/>
      <c r="K31" s="178"/>
      <c r="L31" s="178"/>
      <c r="M31" s="178"/>
    </row>
    <row r="32" spans="1:29">
      <c r="I32" s="179"/>
      <c r="J32" s="179"/>
      <c r="K32" s="179"/>
      <c r="L32" s="179"/>
      <c r="M32" s="178"/>
    </row>
    <row r="33" spans="9:13">
      <c r="I33" s="179"/>
      <c r="J33" s="179"/>
      <c r="K33" s="179"/>
      <c r="L33" s="179"/>
      <c r="M33" s="178"/>
    </row>
    <row r="34" spans="9:13">
      <c r="I34" s="178"/>
      <c r="J34" s="178"/>
      <c r="K34" s="178"/>
      <c r="L34" s="178"/>
      <c r="M34" s="178"/>
    </row>
    <row r="35" spans="9:13">
      <c r="I35" s="179"/>
      <c r="J35" s="179"/>
      <c r="K35" s="179"/>
      <c r="L35" s="179"/>
      <c r="M35" s="178"/>
    </row>
    <row r="36" spans="9:13">
      <c r="I36" s="179"/>
      <c r="J36" s="179"/>
      <c r="K36" s="179"/>
      <c r="L36" s="179"/>
      <c r="M36" s="178"/>
    </row>
    <row r="37" spans="9:13">
      <c r="I37" s="178"/>
      <c r="J37" s="178"/>
      <c r="K37" s="178"/>
      <c r="L37" s="178"/>
      <c r="M37" s="178"/>
    </row>
    <row r="38" spans="9:13">
      <c r="I38" s="179"/>
      <c r="J38" s="179"/>
      <c r="K38" s="179"/>
      <c r="L38" s="179"/>
      <c r="M38" s="178"/>
    </row>
    <row r="39" spans="9:13">
      <c r="I39" s="179"/>
      <c r="J39" s="179"/>
      <c r="K39" s="179"/>
      <c r="L39" s="179"/>
      <c r="M39" s="178"/>
    </row>
    <row r="40" spans="9:13">
      <c r="I40" s="178"/>
      <c r="J40" s="178"/>
      <c r="K40" s="178"/>
      <c r="L40" s="178"/>
      <c r="M40" s="178"/>
    </row>
    <row r="41" spans="9:13">
      <c r="I41" s="179"/>
      <c r="J41" s="179"/>
      <c r="K41" s="179"/>
      <c r="L41" s="179"/>
      <c r="M41" s="178"/>
    </row>
    <row r="42" spans="9:13">
      <c r="I42" s="179"/>
      <c r="J42" s="179"/>
      <c r="K42" s="179"/>
      <c r="L42" s="179"/>
      <c r="M42" s="178"/>
    </row>
    <row r="43" spans="9:13">
      <c r="I43" s="178"/>
      <c r="J43" s="178"/>
      <c r="K43" s="178"/>
      <c r="L43" s="178"/>
      <c r="M43" s="178"/>
    </row>
  </sheetData>
  <mergeCells count="23">
    <mergeCell ref="A4:M4"/>
    <mergeCell ref="O4:AA4"/>
    <mergeCell ref="AC4:AO4"/>
    <mergeCell ref="C2:K2"/>
    <mergeCell ref="Q2:Y2"/>
    <mergeCell ref="AE2:AM2"/>
    <mergeCell ref="C3:K3"/>
    <mergeCell ref="Q3:Y3"/>
    <mergeCell ref="AE3:AM3"/>
    <mergeCell ref="AC9:AC10"/>
    <mergeCell ref="AF9:AN9"/>
    <mergeCell ref="A7:M7"/>
    <mergeCell ref="A5:M5"/>
    <mergeCell ref="O5:AA5"/>
    <mergeCell ref="AC5:AO5"/>
    <mergeCell ref="AC7:AO7"/>
    <mergeCell ref="A9:A10"/>
    <mergeCell ref="B9:B10"/>
    <mergeCell ref="C9:C10"/>
    <mergeCell ref="D9:L9"/>
    <mergeCell ref="M9:M10"/>
    <mergeCell ref="R9:Z9"/>
    <mergeCell ref="O7:AA7"/>
  </mergeCells>
  <pageMargins left="0.15748031496062992" right="0.15748031496062992" top="0.39370078740157483" bottom="0" header="0" footer="0"/>
  <pageSetup paperSize="9" scale="7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20"/>
  <sheetViews>
    <sheetView zoomScaleNormal="100" workbookViewId="0"/>
  </sheetViews>
  <sheetFormatPr defaultRowHeight="15"/>
  <cols>
    <col min="1" max="1" width="4.42578125" style="2" customWidth="1"/>
    <col min="2" max="2" width="56.42578125" style="2" customWidth="1"/>
    <col min="3" max="4" width="13.28515625" style="2" customWidth="1"/>
    <col min="5" max="5" width="12.28515625" style="2" customWidth="1"/>
    <col min="6" max="6" width="13.5703125" style="2" customWidth="1"/>
    <col min="7" max="7" width="13.28515625" style="2" customWidth="1"/>
    <col min="8" max="8" width="12.28515625" style="2" customWidth="1"/>
    <col min="9" max="9" width="2.42578125" style="2" customWidth="1"/>
    <col min="10" max="10" width="4.42578125" style="2" customWidth="1"/>
    <col min="11" max="11" width="56.42578125" style="2" customWidth="1"/>
    <col min="12" max="13" width="12.85546875" style="2" customWidth="1"/>
    <col min="14" max="14" width="12.28515625" style="2" customWidth="1"/>
    <col min="15" max="15" width="13.5703125" style="2" customWidth="1"/>
    <col min="16" max="16" width="12.5703125" style="2" customWidth="1"/>
    <col min="17" max="17" width="11.42578125" style="2" customWidth="1"/>
    <col min="18" max="18" width="3.42578125" style="2" customWidth="1"/>
    <col min="19" max="19" width="4.42578125" style="2" customWidth="1"/>
    <col min="20" max="20" width="56.42578125" style="2" customWidth="1"/>
    <col min="21" max="21" width="12.85546875" style="2" customWidth="1"/>
    <col min="22" max="22" width="12.7109375" style="2" customWidth="1"/>
    <col min="23" max="23" width="11.85546875" style="2" customWidth="1"/>
    <col min="24" max="25" width="13.28515625" style="2" customWidth="1"/>
    <col min="26" max="26" width="11.7109375" style="2" customWidth="1"/>
    <col min="27" max="16384" width="9.140625" style="2"/>
  </cols>
  <sheetData>
    <row r="1" spans="1:26" ht="9.75" customHeight="1">
      <c r="F1" s="6"/>
      <c r="O1" s="6"/>
      <c r="X1" s="6"/>
    </row>
    <row r="2" spans="1:26">
      <c r="F2" s="2" t="s">
        <v>26</v>
      </c>
    </row>
    <row r="3" spans="1:26">
      <c r="F3" s="2" t="s">
        <v>27</v>
      </c>
    </row>
    <row r="4" spans="1:26" ht="22.5" customHeight="1">
      <c r="A4" s="416" t="s">
        <v>265</v>
      </c>
      <c r="B4" s="416"/>
      <c r="C4" s="416"/>
      <c r="D4" s="416"/>
      <c r="E4" s="416"/>
      <c r="F4" s="416"/>
      <c r="G4" s="416"/>
      <c r="H4" s="416"/>
      <c r="J4" s="416"/>
      <c r="K4" s="416"/>
      <c r="L4" s="416"/>
      <c r="M4" s="416"/>
      <c r="N4" s="416"/>
      <c r="O4" s="416"/>
      <c r="P4" s="416"/>
      <c r="Q4" s="416"/>
      <c r="S4" s="416"/>
      <c r="T4" s="416"/>
      <c r="U4" s="416"/>
      <c r="V4" s="416"/>
      <c r="W4" s="416"/>
      <c r="X4" s="416"/>
      <c r="Y4" s="416"/>
      <c r="Z4" s="416"/>
    </row>
    <row r="5" spans="1:26">
      <c r="A5" s="588" t="s">
        <v>28</v>
      </c>
      <c r="B5" s="588"/>
      <c r="C5" s="588"/>
      <c r="D5" s="588"/>
      <c r="E5" s="588"/>
      <c r="F5" s="588"/>
      <c r="G5" s="588"/>
      <c r="H5" s="588"/>
      <c r="J5" s="588"/>
      <c r="K5" s="588"/>
      <c r="L5" s="588"/>
      <c r="M5" s="588"/>
      <c r="N5" s="588"/>
      <c r="O5" s="588"/>
      <c r="P5" s="588"/>
      <c r="Q5" s="588"/>
      <c r="S5" s="588"/>
      <c r="T5" s="588"/>
      <c r="U5" s="588"/>
      <c r="V5" s="588"/>
      <c r="W5" s="588"/>
      <c r="X5" s="588"/>
      <c r="Y5" s="588"/>
      <c r="Z5" s="588"/>
    </row>
    <row r="6" spans="1:26">
      <c r="A6" s="588" t="s">
        <v>7</v>
      </c>
      <c r="B6" s="588"/>
      <c r="C6" s="588"/>
      <c r="D6" s="588"/>
      <c r="E6" s="588"/>
      <c r="F6" s="588"/>
      <c r="G6" s="588"/>
      <c r="H6" s="588"/>
      <c r="J6" s="588"/>
      <c r="K6" s="588"/>
      <c r="L6" s="588"/>
      <c r="M6" s="588"/>
      <c r="N6" s="588"/>
      <c r="O6" s="588"/>
      <c r="P6" s="588"/>
      <c r="Q6" s="588"/>
      <c r="S6" s="588"/>
      <c r="T6" s="588"/>
      <c r="U6" s="588"/>
      <c r="V6" s="588"/>
      <c r="W6" s="588"/>
      <c r="X6" s="588"/>
      <c r="Y6" s="588"/>
      <c r="Z6" s="588"/>
    </row>
    <row r="7" spans="1:26" ht="12.75" customHeight="1">
      <c r="J7" s="588"/>
      <c r="K7" s="588"/>
      <c r="L7" s="588"/>
      <c r="M7" s="588"/>
      <c r="N7" s="588"/>
      <c r="O7" s="588"/>
      <c r="P7" s="588"/>
      <c r="Q7" s="588"/>
    </row>
    <row r="8" spans="1:26">
      <c r="A8" s="584" t="s">
        <v>288</v>
      </c>
      <c r="B8" s="584"/>
      <c r="C8" s="584"/>
      <c r="D8" s="584"/>
      <c r="E8" s="584"/>
      <c r="F8" s="584"/>
      <c r="G8" s="584"/>
      <c r="H8" s="584"/>
      <c r="J8" s="584"/>
      <c r="K8" s="584"/>
      <c r="L8" s="584"/>
      <c r="M8" s="584"/>
      <c r="N8" s="584"/>
      <c r="O8" s="584"/>
      <c r="P8" s="584"/>
      <c r="Q8" s="584"/>
      <c r="S8" s="584"/>
      <c r="T8" s="584"/>
      <c r="U8" s="584"/>
      <c r="V8" s="584"/>
      <c r="W8" s="584"/>
      <c r="X8" s="584"/>
      <c r="Y8" s="584"/>
      <c r="Z8" s="584"/>
    </row>
    <row r="9" spans="1:26" ht="5.25" customHeight="1"/>
    <row r="10" spans="1:26" ht="26.25" customHeight="1">
      <c r="A10" s="589" t="s">
        <v>46</v>
      </c>
      <c r="B10" s="589" t="s">
        <v>29</v>
      </c>
      <c r="C10" s="589" t="s">
        <v>280</v>
      </c>
      <c r="D10" s="589"/>
      <c r="E10" s="589"/>
      <c r="F10" s="589" t="s">
        <v>289</v>
      </c>
      <c r="G10" s="589"/>
      <c r="H10" s="589"/>
      <c r="J10" s="583"/>
      <c r="K10" s="583"/>
      <c r="L10" s="583"/>
      <c r="M10" s="583"/>
      <c r="N10" s="583"/>
      <c r="O10" s="583"/>
      <c r="P10" s="583"/>
      <c r="Q10" s="583"/>
      <c r="S10" s="583"/>
      <c r="T10" s="583"/>
      <c r="U10" s="583"/>
      <c r="V10" s="583"/>
      <c r="W10" s="583"/>
      <c r="X10" s="583"/>
      <c r="Y10" s="583"/>
      <c r="Z10" s="583"/>
    </row>
    <row r="11" spans="1:26" ht="71.25" customHeight="1">
      <c r="A11" s="589"/>
      <c r="B11" s="589"/>
      <c r="C11" s="207" t="s">
        <v>30</v>
      </c>
      <c r="D11" s="207" t="s">
        <v>31</v>
      </c>
      <c r="E11" s="207" t="s">
        <v>244</v>
      </c>
      <c r="F11" s="207" t="s">
        <v>32</v>
      </c>
      <c r="G11" s="207" t="s">
        <v>33</v>
      </c>
      <c r="H11" s="207" t="s">
        <v>244</v>
      </c>
      <c r="J11" s="583"/>
      <c r="K11" s="583"/>
      <c r="L11" s="194"/>
      <c r="M11" s="194"/>
      <c r="N11" s="194"/>
      <c r="O11" s="194"/>
      <c r="P11" s="194"/>
      <c r="Q11" s="194"/>
      <c r="S11" s="583"/>
      <c r="T11" s="583"/>
      <c r="U11" s="194"/>
      <c r="V11" s="194"/>
      <c r="W11" s="194"/>
      <c r="X11" s="194"/>
      <c r="Y11" s="194"/>
      <c r="Z11" s="194"/>
    </row>
    <row r="12" spans="1:26">
      <c r="A12" s="113">
        <v>1</v>
      </c>
      <c r="B12" s="113">
        <v>2</v>
      </c>
      <c r="C12" s="113">
        <v>3</v>
      </c>
      <c r="D12" s="113">
        <v>4</v>
      </c>
      <c r="E12" s="113" t="s">
        <v>34</v>
      </c>
      <c r="F12" s="113">
        <v>6</v>
      </c>
      <c r="G12" s="113">
        <v>7</v>
      </c>
      <c r="H12" s="113" t="s">
        <v>35</v>
      </c>
      <c r="J12" s="195"/>
      <c r="K12" s="195"/>
      <c r="L12" s="195"/>
      <c r="M12" s="195"/>
      <c r="N12" s="195"/>
      <c r="O12" s="195"/>
      <c r="P12" s="195"/>
      <c r="Q12" s="195"/>
      <c r="S12" s="195"/>
      <c r="T12" s="195"/>
      <c r="U12" s="195"/>
      <c r="V12" s="195"/>
      <c r="W12" s="195"/>
      <c r="X12" s="195"/>
      <c r="Y12" s="195"/>
      <c r="Z12" s="195"/>
    </row>
    <row r="13" spans="1:26" ht="45">
      <c r="A13" s="113" t="s">
        <v>245</v>
      </c>
      <c r="B13" s="112" t="s">
        <v>36</v>
      </c>
      <c r="C13" s="200">
        <v>0</v>
      </c>
      <c r="D13" s="140">
        <v>0</v>
      </c>
      <c r="E13" s="139">
        <f>SUM(C13:D13)</f>
        <v>0</v>
      </c>
      <c r="F13" s="200">
        <v>0</v>
      </c>
      <c r="G13" s="140">
        <v>0</v>
      </c>
      <c r="H13" s="139">
        <f>SUM(F13:G13)</f>
        <v>0</v>
      </c>
      <c r="I13" s="117"/>
      <c r="J13" s="195"/>
      <c r="K13" s="196"/>
      <c r="L13" s="193"/>
      <c r="M13" s="198"/>
      <c r="N13" s="199"/>
      <c r="O13" s="193"/>
      <c r="P13" s="198"/>
      <c r="Q13" s="199"/>
      <c r="S13" s="195"/>
      <c r="T13" s="196"/>
      <c r="U13" s="197"/>
      <c r="V13" s="197"/>
      <c r="W13" s="199"/>
      <c r="X13" s="197"/>
      <c r="Y13" s="197"/>
      <c r="Z13" s="199"/>
    </row>
    <row r="14" spans="1:26" ht="54.75" customHeight="1">
      <c r="A14" s="113" t="s">
        <v>246</v>
      </c>
      <c r="B14" s="112" t="s">
        <v>37</v>
      </c>
      <c r="C14" s="200">
        <v>0</v>
      </c>
      <c r="D14" s="140">
        <v>77980.5</v>
      </c>
      <c r="E14" s="139">
        <f>SUM(C14:D14)</f>
        <v>77980.5</v>
      </c>
      <c r="F14" s="200">
        <v>0</v>
      </c>
      <c r="G14" s="140">
        <v>68273.399999999994</v>
      </c>
      <c r="H14" s="139">
        <f>SUM(F14:G14)</f>
        <v>68273.399999999994</v>
      </c>
      <c r="I14" s="117"/>
      <c r="J14" s="195"/>
      <c r="K14" s="196"/>
      <c r="L14" s="193"/>
      <c r="M14" s="198"/>
      <c r="N14" s="199"/>
      <c r="O14" s="193"/>
      <c r="P14" s="198"/>
      <c r="Q14" s="199"/>
      <c r="S14" s="195"/>
      <c r="T14" s="196"/>
      <c r="U14" s="197"/>
      <c r="V14" s="197"/>
      <c r="W14" s="199"/>
      <c r="X14" s="197"/>
      <c r="Y14" s="197"/>
      <c r="Z14" s="199"/>
    </row>
    <row r="15" spans="1:26" ht="60" customHeight="1">
      <c r="A15" s="113" t="s">
        <v>247</v>
      </c>
      <c r="B15" s="112" t="s">
        <v>38</v>
      </c>
      <c r="C15" s="200">
        <v>0</v>
      </c>
      <c r="D15" s="140">
        <v>27813.18</v>
      </c>
      <c r="E15" s="139">
        <f>SUM(C15:D15)</f>
        <v>27813.18</v>
      </c>
      <c r="F15" s="200">
        <v>0</v>
      </c>
      <c r="G15" s="140">
        <v>10658.8</v>
      </c>
      <c r="H15" s="139">
        <f>SUM(F15:G15)</f>
        <v>10658.8</v>
      </c>
      <c r="I15" s="117"/>
      <c r="J15" s="195"/>
      <c r="K15" s="196"/>
      <c r="L15" s="193"/>
      <c r="M15" s="198"/>
      <c r="N15" s="199"/>
      <c r="O15" s="193"/>
      <c r="P15" s="198"/>
      <c r="Q15" s="199"/>
      <c r="S15" s="195"/>
      <c r="T15" s="196"/>
      <c r="U15" s="197"/>
      <c r="V15" s="197"/>
      <c r="W15" s="199"/>
      <c r="X15" s="197"/>
      <c r="Y15" s="197"/>
      <c r="Z15" s="199"/>
    </row>
    <row r="16" spans="1:26" ht="15" customHeight="1">
      <c r="A16" s="113" t="s">
        <v>248</v>
      </c>
      <c r="B16" s="112" t="s">
        <v>122</v>
      </c>
      <c r="C16" s="200">
        <v>0</v>
      </c>
      <c r="D16" s="140">
        <v>0</v>
      </c>
      <c r="E16" s="139">
        <f>SUM(C16:D16)</f>
        <v>0</v>
      </c>
      <c r="F16" s="200">
        <v>0</v>
      </c>
      <c r="G16" s="140">
        <v>0</v>
      </c>
      <c r="H16" s="139">
        <f>SUM(F16:G16)</f>
        <v>0</v>
      </c>
      <c r="I16" s="117"/>
      <c r="J16" s="195"/>
      <c r="K16" s="196"/>
      <c r="L16" s="193"/>
      <c r="M16" s="198"/>
      <c r="N16" s="199"/>
      <c r="O16" s="193"/>
      <c r="P16" s="198"/>
      <c r="Q16" s="199"/>
      <c r="S16" s="195"/>
      <c r="T16" s="196"/>
      <c r="U16" s="197"/>
      <c r="V16" s="197"/>
      <c r="W16" s="199"/>
      <c r="X16" s="197"/>
      <c r="Y16" s="197"/>
      <c r="Z16" s="199"/>
    </row>
    <row r="17" spans="1:26" ht="15" customHeight="1">
      <c r="A17" s="114" t="s">
        <v>249</v>
      </c>
      <c r="B17" s="115" t="s">
        <v>244</v>
      </c>
      <c r="C17" s="139">
        <f>C13+C14+C15+C16</f>
        <v>0</v>
      </c>
      <c r="D17" s="139">
        <f>D13+D14+D15+D16</f>
        <v>105793.68</v>
      </c>
      <c r="E17" s="139">
        <f>SUM(C17:D17)</f>
        <v>105793.68</v>
      </c>
      <c r="F17" s="139">
        <f>SUM(F13:F16)</f>
        <v>0</v>
      </c>
      <c r="G17" s="139">
        <f>SUM(G13:G16)</f>
        <v>78932.2</v>
      </c>
      <c r="H17" s="139">
        <f>SUM(F17:G17)</f>
        <v>78932.2</v>
      </c>
      <c r="I17" s="117"/>
      <c r="J17" s="195"/>
      <c r="K17" s="196"/>
      <c r="L17" s="199"/>
      <c r="M17" s="199"/>
      <c r="N17" s="199"/>
      <c r="O17" s="199"/>
      <c r="P17" s="199"/>
      <c r="Q17" s="199"/>
      <c r="S17" s="195"/>
      <c r="T17" s="196"/>
      <c r="U17" s="199"/>
      <c r="V17" s="199"/>
      <c r="W17" s="199"/>
      <c r="X17" s="199"/>
      <c r="Y17" s="199"/>
      <c r="Z17" s="199"/>
    </row>
    <row r="18" spans="1:26" ht="5.25" customHeight="1"/>
    <row r="19" spans="1:26" ht="8.25" customHeight="1"/>
    <row r="20" spans="1:26">
      <c r="B20" s="2" t="s">
        <v>266</v>
      </c>
      <c r="C20" s="116"/>
      <c r="D20" s="116"/>
      <c r="E20" s="116"/>
      <c r="F20" s="2" t="s">
        <v>261</v>
      </c>
    </row>
  </sheetData>
  <mergeCells count="25">
    <mergeCell ref="F10:H10"/>
    <mergeCell ref="S4:Z4"/>
    <mergeCell ref="S5:Z5"/>
    <mergeCell ref="S6:Z6"/>
    <mergeCell ref="S8:Z8"/>
    <mergeCell ref="S10:S11"/>
    <mergeCell ref="T10:T11"/>
    <mergeCell ref="U10:W10"/>
    <mergeCell ref="X10:Z10"/>
    <mergeCell ref="A4:H4"/>
    <mergeCell ref="A5:H5"/>
    <mergeCell ref="A6:H6"/>
    <mergeCell ref="A8:H8"/>
    <mergeCell ref="J10:J11"/>
    <mergeCell ref="J4:Q4"/>
    <mergeCell ref="J5:Q5"/>
    <mergeCell ref="A10:A11"/>
    <mergeCell ref="B10:B11"/>
    <mergeCell ref="C10:E10"/>
    <mergeCell ref="J6:Q6"/>
    <mergeCell ref="J8:Q8"/>
    <mergeCell ref="J7:Q7"/>
    <mergeCell ref="K10:K11"/>
    <mergeCell ref="L10:N10"/>
    <mergeCell ref="O10:Q10"/>
  </mergeCells>
  <phoneticPr fontId="12" type="noConversion"/>
  <pageMargins left="0.35433070866141736" right="0.55118110236220474" top="0.98425196850393704" bottom="0.98425196850393704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8</vt:i4>
      </vt:variant>
      <vt:variant>
        <vt:lpstr>Įvardytieji diapazonai</vt:lpstr>
      </vt:variant>
      <vt:variant>
        <vt:i4>6</vt:i4>
      </vt:variant>
    </vt:vector>
  </HeadingPairs>
  <TitlesOfParts>
    <vt:vector size="14" baseType="lpstr">
      <vt:lpstr>2 Vsafas 2</vt:lpstr>
      <vt:lpstr>3 Vsafas_2 </vt:lpstr>
      <vt:lpstr>6_VSAFAS_4p</vt:lpstr>
      <vt:lpstr>8_VSAFAS_1p</vt:lpstr>
      <vt:lpstr>12_VSAFAS_1p</vt:lpstr>
      <vt:lpstr>13_VSAFAS_1p</vt:lpstr>
      <vt:lpstr>20 Vsafas_4</vt:lpstr>
      <vt:lpstr>20 Vsafas_5</vt:lpstr>
      <vt:lpstr>'12_VSAFAS_1p'!Print_Area</vt:lpstr>
      <vt:lpstr>'13_VSAFAS_1p'!Print_Area</vt:lpstr>
      <vt:lpstr>'6_VSAFAS_4p'!Print_Area</vt:lpstr>
      <vt:lpstr>'8_VSAFAS_1p'!Print_Area</vt:lpstr>
      <vt:lpstr>'12_VSAFAS_1p'!Print_Titles</vt:lpstr>
      <vt:lpstr>'13_VSAFAS_1p'!Print_Titles</vt:lpstr>
    </vt:vector>
  </TitlesOfParts>
  <Company>SAV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IPetroniene</dc:creator>
  <cp:lastModifiedBy>Apuokas2020</cp:lastModifiedBy>
  <cp:lastPrinted>2022-08-04T07:38:55Z</cp:lastPrinted>
  <dcterms:created xsi:type="dcterms:W3CDTF">2012-02-02T13:30:44Z</dcterms:created>
  <dcterms:modified xsi:type="dcterms:W3CDTF">2022-08-04T18:17:37Z</dcterms:modified>
</cp:coreProperties>
</file>