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uokas2020\Desktop\SPC\"/>
    </mc:Choice>
  </mc:AlternateContent>
  <xr:revisionPtr revIDLastSave="0" documentId="8_{51F98536-ECC0-454D-B853-3DA1630E2F4C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2 Vsafas 2" sheetId="28" r:id="rId1"/>
    <sheet name="3 Vsafas_2 " sheetId="25" r:id="rId2"/>
    <sheet name="6_VSAFAS_4p" sheetId="32" r:id="rId3"/>
    <sheet name="8_VSAFAS_1p" sheetId="33" r:id="rId4"/>
    <sheet name="12_VSAFAS_1p" sheetId="34" r:id="rId5"/>
    <sheet name="13_VSAFAS_1p" sheetId="35" r:id="rId6"/>
    <sheet name="20 Vsafas_4" sheetId="31" r:id="rId7"/>
    <sheet name="20 Vsafas_5" sheetId="15" r:id="rId8"/>
  </sheets>
  <externalReferences>
    <externalReference r:id="rId9"/>
    <externalReference r:id="rId10"/>
    <externalReference r:id="rId11"/>
  </externalReferences>
  <definedNames>
    <definedName name="a" localSheetId="4">#REF!</definedName>
    <definedName name="a">#REF!</definedName>
    <definedName name="AccessDatabase" hidden="1">"C:\Documents and Settings\tlk\Desktop\4AL.mdb"</definedName>
    <definedName name="adresas" localSheetId="4">#REF!</definedName>
    <definedName name="adresas">#REF!</definedName>
    <definedName name="as" localSheetId="4">#REF!</definedName>
    <definedName name="as">#REF!</definedName>
    <definedName name="b" localSheetId="4">#REF!</definedName>
    <definedName name="b">#REF!</definedName>
    <definedName name="BEx3O85IKWARA6NCJOLRBRJFMEWW" localSheetId="4" hidden="1">[2]Table!#REF!</definedName>
    <definedName name="BEx3O85IKWARA6NCJOLRBRJFMEWW" hidden="1">[2]Table!#REF!</definedName>
    <definedName name="BEx5MLQZM68YQSKARVWTTPINFQ2C" localSheetId="4" hidden="1">[2]Table!#REF!</definedName>
    <definedName name="BEx5MLQZM68YQSKARVWTTPINFQ2C" hidden="1">[2]Table!#REF!</definedName>
    <definedName name="BExERWCEBKQRYWRQLYJ4UCMMKTHG" localSheetId="4" hidden="1">[2]Table!#REF!</definedName>
    <definedName name="BExERWCEBKQRYWRQLYJ4UCMMKTHG" hidden="1">[2]Table!#REF!</definedName>
    <definedName name="BExMBYPQDG9AYDQ5E8IECVFREPO6" localSheetId="4" hidden="1">[2]Table!#REF!</definedName>
    <definedName name="BExMBYPQDG9AYDQ5E8IECVFREPO6" hidden="1">[2]Table!#REF!</definedName>
    <definedName name="BExQ9ZLYHWABXAA9NJDW8ZS0UQ9P" localSheetId="4" hidden="1">[2]Table!#REF!</definedName>
    <definedName name="BExQ9ZLYHWABXAA9NJDW8ZS0UQ9P" hidden="1">[2]Table!#REF!</definedName>
    <definedName name="BExTUY9WNSJ91GV8CP0SKJTEIV82" localSheetId="4" hidden="1">[2]Table!#REF!</definedName>
    <definedName name="BExTUY9WNSJ91GV8CP0SKJTEIV82" hidden="1">[2]Table!#REF!</definedName>
    <definedName name="Button_1">"X4AL_III_ketv__AL__2__List"</definedName>
    <definedName name="d_1" localSheetId="4">#REF!</definedName>
    <definedName name="d_1">#REF!</definedName>
    <definedName name="d_10" localSheetId="4">#REF!</definedName>
    <definedName name="d_10">#REF!</definedName>
    <definedName name="d_11" localSheetId="4">#REF!</definedName>
    <definedName name="d_11">#REF!</definedName>
    <definedName name="d_12" localSheetId="4">#REF!</definedName>
    <definedName name="d_12">#REF!</definedName>
    <definedName name="d_13" localSheetId="4">#REF!</definedName>
    <definedName name="d_13">#REF!</definedName>
    <definedName name="d_14" localSheetId="4">#REF!</definedName>
    <definedName name="d_14">#REF!</definedName>
    <definedName name="d_15" localSheetId="4">#REF!</definedName>
    <definedName name="d_15">#REF!</definedName>
    <definedName name="d_16" localSheetId="4">#REF!</definedName>
    <definedName name="d_16">#REF!</definedName>
    <definedName name="d_17" localSheetId="4">#REF!</definedName>
    <definedName name="d_17">#REF!</definedName>
    <definedName name="d_18" localSheetId="4">#REF!</definedName>
    <definedName name="d_18">#REF!</definedName>
    <definedName name="d_19" localSheetId="4">#REF!</definedName>
    <definedName name="d_19">#REF!</definedName>
    <definedName name="D_19a" localSheetId="4">#REF!</definedName>
    <definedName name="D_19a">#REF!</definedName>
    <definedName name="d_2" localSheetId="4">#REF!</definedName>
    <definedName name="d_2">#REF!</definedName>
    <definedName name="d_20" localSheetId="4">#REF!</definedName>
    <definedName name="d_20">#REF!</definedName>
    <definedName name="d_21" localSheetId="4">#REF!</definedName>
    <definedName name="d_21">#REF!</definedName>
    <definedName name="d_22" localSheetId="4">#REF!</definedName>
    <definedName name="d_22">#REF!</definedName>
    <definedName name="d_23" localSheetId="4">#REF!</definedName>
    <definedName name="d_23">#REF!</definedName>
    <definedName name="d_24" localSheetId="4">#REF!</definedName>
    <definedName name="d_24">#REF!</definedName>
    <definedName name="d_25" localSheetId="4">#REF!</definedName>
    <definedName name="d_25">#REF!</definedName>
    <definedName name="d_26" localSheetId="4">#REF!</definedName>
    <definedName name="d_26">#REF!</definedName>
    <definedName name="d_27" localSheetId="4">#REF!</definedName>
    <definedName name="d_27">#REF!</definedName>
    <definedName name="d_28" localSheetId="4">#REF!</definedName>
    <definedName name="d_28">#REF!</definedName>
    <definedName name="d_29" localSheetId="4">#REF!</definedName>
    <definedName name="d_29">#REF!</definedName>
    <definedName name="D_2a" localSheetId="4">#REF!</definedName>
    <definedName name="D_2a">#REF!</definedName>
    <definedName name="d_3" localSheetId="4">#REF!</definedName>
    <definedName name="d_3">#REF!</definedName>
    <definedName name="d_30" localSheetId="4">#REF!</definedName>
    <definedName name="d_30">#REF!</definedName>
    <definedName name="d_31" localSheetId="4">#REF!</definedName>
    <definedName name="d_31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7" localSheetId="4">#REF!</definedName>
    <definedName name="d_7">#REF!</definedName>
    <definedName name="d_8" localSheetId="4">#REF!</definedName>
    <definedName name="d_8">#REF!</definedName>
    <definedName name="d_9" localSheetId="4">#REF!</definedName>
    <definedName name="d_9">#REF!</definedName>
    <definedName name="D_ą0" localSheetId="4">#REF!</definedName>
    <definedName name="D_ą0">#REF!</definedName>
    <definedName name="FAgrupe" localSheetId="4">#REF!</definedName>
    <definedName name="FAgrupe">#REF!</definedName>
    <definedName name="howToChange" localSheetId="4">#REF!</definedName>
    <definedName name="howToChange">#REF!</definedName>
    <definedName name="howToCheck" localSheetId="4">#REF!</definedName>
    <definedName name="howToCheck">#REF!</definedName>
    <definedName name="indres" localSheetId="4" hidden="1">[2]Table!#REF!</definedName>
    <definedName name="indres" hidden="1">[2]Table!#REF!</definedName>
    <definedName name="k" localSheetId="4">#REF!</definedName>
    <definedName name="k">#REF!</definedName>
    <definedName name="kodas" localSheetId="4">#REF!</definedName>
    <definedName name="kodas">#REF!</definedName>
    <definedName name="laikas" localSheetId="4">#REF!</definedName>
    <definedName name="laikas">#REF!</definedName>
    <definedName name="LOLD">1</definedName>
    <definedName name="LOLD_Table">10</definedName>
    <definedName name="pavadinimas" localSheetId="4">#REF!</definedName>
    <definedName name="pavadinimas">#REF!</definedName>
    <definedName name="pobudis" localSheetId="4">#REF!</definedName>
    <definedName name="pobudis">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ada" localSheetId="4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4" hidden="1">[2]Table!#REF!</definedName>
    <definedName name="sd" hidden="1">[2]Table!#REF!</definedName>
    <definedName name="Sritis" localSheetId="4">#REF!</definedName>
    <definedName name="Sritis">#REF!</definedName>
    <definedName name="Statusas">[3]Sheet1!$A$2:$A$6</definedName>
    <definedName name="t">[2]Vlist!$A$2:$A$12</definedName>
    <definedName name="Taip_Ne" localSheetId="4">#REF!</definedName>
    <definedName name="Taip_Ne">#REF!</definedName>
    <definedName name="VAgrupe" localSheetId="4">#REF!</definedName>
    <definedName name="VAgrupe">#REF!</definedName>
    <definedName name="vieta" localSheetId="4">#REF!</definedName>
    <definedName name="vieta">#REF!</definedName>
    <definedName name="x" localSheetId="4" hidden="1">[2]Table!#REF!</definedName>
    <definedName name="x" hidden="1">[2]Table!#REF!</definedName>
    <definedName name="X4AL_III_ketv__AL__2__List" localSheetId="4">#REF!</definedName>
    <definedName name="X4AL_III_ketv__AL__2__List">#REF!</definedName>
  </definedNames>
  <calcPr calcId="181029"/>
</workbook>
</file>

<file path=xl/calcChain.xml><?xml version="1.0" encoding="utf-8"?>
<calcChain xmlns="http://schemas.openxmlformats.org/spreadsheetml/2006/main">
  <c r="M12" i="35" l="1"/>
  <c r="F13" i="35"/>
  <c r="G13" i="35"/>
  <c r="M13" i="35"/>
  <c r="M14" i="35"/>
  <c r="M15" i="35"/>
  <c r="F16" i="35"/>
  <c r="M16" i="35" s="1"/>
  <c r="G16" i="35"/>
  <c r="G21" i="35" s="1"/>
  <c r="M17" i="35"/>
  <c r="M18" i="35"/>
  <c r="M19" i="35"/>
  <c r="M20" i="35"/>
  <c r="F21" i="35"/>
  <c r="M22" i="35"/>
  <c r="M23" i="35"/>
  <c r="M24" i="35"/>
  <c r="F25" i="35"/>
  <c r="F30" i="35" s="1"/>
  <c r="G25" i="35"/>
  <c r="M25" i="35"/>
  <c r="M26" i="35"/>
  <c r="M27" i="35"/>
  <c r="M28" i="35"/>
  <c r="M29" i="35"/>
  <c r="G30" i="35"/>
  <c r="M31" i="35"/>
  <c r="M32" i="35"/>
  <c r="M33" i="35"/>
  <c r="M34" i="35"/>
  <c r="M35" i="35"/>
  <c r="M36" i="35"/>
  <c r="M37" i="35"/>
  <c r="M38" i="35"/>
  <c r="M39" i="35"/>
  <c r="M40" i="35"/>
  <c r="F42" i="35"/>
  <c r="M42" i="35" s="1"/>
  <c r="G42" i="35"/>
  <c r="R12" i="34"/>
  <c r="E13" i="34"/>
  <c r="F13" i="34"/>
  <c r="F21" i="34" s="1"/>
  <c r="G13" i="34"/>
  <c r="H13" i="34"/>
  <c r="I13" i="34"/>
  <c r="J13" i="34"/>
  <c r="K13" i="34"/>
  <c r="L13" i="34"/>
  <c r="M13" i="34"/>
  <c r="N13" i="34"/>
  <c r="N21" i="34" s="1"/>
  <c r="N50" i="34" s="1"/>
  <c r="O13" i="34"/>
  <c r="P13" i="34"/>
  <c r="Q13" i="34"/>
  <c r="R14" i="34"/>
  <c r="R15" i="34"/>
  <c r="E16" i="34"/>
  <c r="F16" i="34"/>
  <c r="R16" i="34" s="1"/>
  <c r="G16" i="34"/>
  <c r="G21" i="34" s="1"/>
  <c r="G50" i="34" s="1"/>
  <c r="H16" i="34"/>
  <c r="I16" i="34"/>
  <c r="I21" i="34" s="1"/>
  <c r="J16" i="34"/>
  <c r="K16" i="34"/>
  <c r="L16" i="34"/>
  <c r="M16" i="34"/>
  <c r="N16" i="34"/>
  <c r="O16" i="34"/>
  <c r="O21" i="34" s="1"/>
  <c r="O50" i="34" s="1"/>
  <c r="P16" i="34"/>
  <c r="Q16" i="34"/>
  <c r="Q21" i="34" s="1"/>
  <c r="R17" i="34"/>
  <c r="R18" i="34"/>
  <c r="R19" i="34"/>
  <c r="R20" i="34"/>
  <c r="E21" i="34"/>
  <c r="H21" i="34"/>
  <c r="J21" i="34"/>
  <c r="K21" i="34"/>
  <c r="L21" i="34"/>
  <c r="L50" i="34" s="1"/>
  <c r="M21" i="34"/>
  <c r="P21" i="34"/>
  <c r="R22" i="34"/>
  <c r="R23" i="34"/>
  <c r="R24" i="34"/>
  <c r="F25" i="34"/>
  <c r="G25" i="34"/>
  <c r="H25" i="34"/>
  <c r="H30" i="34" s="1"/>
  <c r="I25" i="34"/>
  <c r="J25" i="34"/>
  <c r="J30" i="34" s="1"/>
  <c r="J50" i="34" s="1"/>
  <c r="K25" i="34"/>
  <c r="K30" i="34" s="1"/>
  <c r="K50" i="34" s="1"/>
  <c r="L25" i="34"/>
  <c r="L30" i="34" s="1"/>
  <c r="M25" i="34"/>
  <c r="M30" i="34" s="1"/>
  <c r="M50" i="34" s="1"/>
  <c r="O25" i="34"/>
  <c r="R26" i="34"/>
  <c r="R27" i="34"/>
  <c r="R28" i="34"/>
  <c r="R29" i="34"/>
  <c r="F30" i="34"/>
  <c r="G30" i="34"/>
  <c r="I30" i="34"/>
  <c r="O30" i="34"/>
  <c r="R31" i="34"/>
  <c r="R32" i="34"/>
  <c r="R33" i="34"/>
  <c r="R34" i="34"/>
  <c r="F35" i="34"/>
  <c r="R35" i="34" s="1"/>
  <c r="R40" i="34" s="1"/>
  <c r="G35" i="34"/>
  <c r="H35" i="34"/>
  <c r="H40" i="34" s="1"/>
  <c r="I35" i="34"/>
  <c r="J35" i="34"/>
  <c r="K35" i="34"/>
  <c r="L35" i="34"/>
  <c r="M35" i="34"/>
  <c r="O35" i="34"/>
  <c r="P35" i="34"/>
  <c r="Q35" i="34"/>
  <c r="Q40" i="34" s="1"/>
  <c r="R36" i="34"/>
  <c r="R37" i="34"/>
  <c r="R38" i="34"/>
  <c r="R39" i="34"/>
  <c r="G40" i="34"/>
  <c r="I40" i="34"/>
  <c r="J40" i="34"/>
  <c r="K40" i="34"/>
  <c r="L40" i="34"/>
  <c r="M40" i="34"/>
  <c r="O40" i="34"/>
  <c r="P40" i="34"/>
  <c r="R41" i="34"/>
  <c r="R42" i="34"/>
  <c r="R43" i="34"/>
  <c r="E44" i="34"/>
  <c r="I44" i="34"/>
  <c r="R44" i="34" s="1"/>
  <c r="L44" i="34"/>
  <c r="N44" i="34"/>
  <c r="N49" i="34" s="1"/>
  <c r="R45" i="34"/>
  <c r="R46" i="34"/>
  <c r="R47" i="34"/>
  <c r="R48" i="34"/>
  <c r="E49" i="34"/>
  <c r="L49" i="34"/>
  <c r="P50" i="34"/>
  <c r="E51" i="34"/>
  <c r="F51" i="34"/>
  <c r="G51" i="34"/>
  <c r="H51" i="34"/>
  <c r="I51" i="34"/>
  <c r="J51" i="34"/>
  <c r="R51" i="34" s="1"/>
  <c r="K51" i="34"/>
  <c r="L51" i="34"/>
  <c r="M51" i="34"/>
  <c r="N51" i="34"/>
  <c r="O51" i="34"/>
  <c r="P51" i="34"/>
  <c r="Q51" i="34"/>
  <c r="J12" i="33"/>
  <c r="C13" i="33"/>
  <c r="C22" i="33" s="1"/>
  <c r="C34" i="33" s="1"/>
  <c r="D13" i="33"/>
  <c r="E13" i="33"/>
  <c r="F13" i="33"/>
  <c r="F22" i="33" s="1"/>
  <c r="G13" i="33"/>
  <c r="G22" i="33" s="1"/>
  <c r="G34" i="33" s="1"/>
  <c r="H13" i="33"/>
  <c r="I13" i="33"/>
  <c r="I22" i="33" s="1"/>
  <c r="I34" i="33" s="1"/>
  <c r="J14" i="33"/>
  <c r="J13" i="33" s="1"/>
  <c r="J22" i="33" s="1"/>
  <c r="J15" i="33"/>
  <c r="C16" i="33"/>
  <c r="D16" i="33"/>
  <c r="E16" i="33"/>
  <c r="F16" i="33"/>
  <c r="G16" i="33"/>
  <c r="H16" i="33"/>
  <c r="I16" i="33"/>
  <c r="J16" i="33"/>
  <c r="J17" i="33"/>
  <c r="J18" i="33"/>
  <c r="J19" i="33"/>
  <c r="J20" i="33"/>
  <c r="J21" i="33"/>
  <c r="D22" i="33"/>
  <c r="D34" i="33" s="1"/>
  <c r="E22" i="33"/>
  <c r="E34" i="33" s="1"/>
  <c r="H22" i="33"/>
  <c r="H34" i="33" s="1"/>
  <c r="J23" i="33"/>
  <c r="J24" i="33"/>
  <c r="J25" i="33"/>
  <c r="J26" i="33"/>
  <c r="C27" i="33"/>
  <c r="D27" i="33"/>
  <c r="E27" i="33"/>
  <c r="F27" i="33"/>
  <c r="F33" i="33" s="1"/>
  <c r="G27" i="33"/>
  <c r="H27" i="33"/>
  <c r="H33" i="33" s="1"/>
  <c r="I27" i="33"/>
  <c r="J28" i="33"/>
  <c r="J27" i="33" s="1"/>
  <c r="J29" i="33"/>
  <c r="J30" i="33"/>
  <c r="J31" i="33"/>
  <c r="J32" i="33"/>
  <c r="C33" i="33"/>
  <c r="D33" i="33"/>
  <c r="E33" i="33"/>
  <c r="G33" i="33"/>
  <c r="I33" i="33"/>
  <c r="C35" i="33"/>
  <c r="D35" i="33"/>
  <c r="E35" i="33"/>
  <c r="F35" i="33"/>
  <c r="G35" i="33"/>
  <c r="H35" i="33"/>
  <c r="I35" i="33"/>
  <c r="J35" i="33"/>
  <c r="D11" i="32"/>
  <c r="D23" i="32" s="1"/>
  <c r="E11" i="32"/>
  <c r="E23" i="32" s="1"/>
  <c r="D18" i="32"/>
  <c r="E18" i="32"/>
  <c r="G41" i="35" l="1"/>
  <c r="M21" i="35"/>
  <c r="R21" i="34"/>
  <c r="R30" i="34"/>
  <c r="F34" i="33"/>
  <c r="J33" i="33"/>
  <c r="J34" i="33" s="1"/>
  <c r="H50" i="34"/>
  <c r="Q50" i="34"/>
  <c r="M30" i="35"/>
  <c r="F41" i="35"/>
  <c r="M41" i="35" s="1"/>
  <c r="I49" i="34"/>
  <c r="R49" i="34" s="1"/>
  <c r="R13" i="34"/>
  <c r="E50" i="34"/>
  <c r="R25" i="34"/>
  <c r="F40" i="34"/>
  <c r="F50" i="34" s="1"/>
  <c r="H46" i="25"/>
  <c r="H30" i="25"/>
  <c r="H27" i="25"/>
  <c r="H21" i="25"/>
  <c r="H20" i="25" s="1"/>
  <c r="H45" i="25" s="1"/>
  <c r="H53" i="25" s="1"/>
  <c r="H55" i="25" s="1"/>
  <c r="I50" i="34" l="1"/>
  <c r="R50" i="34"/>
  <c r="I46" i="25"/>
  <c r="I30" i="25"/>
  <c r="I27" i="25"/>
  <c r="I21" i="25"/>
  <c r="I20" i="25" s="1"/>
  <c r="I45" i="25" s="1"/>
  <c r="I53" i="25" s="1"/>
  <c r="I55" i="25" s="1"/>
  <c r="G90" i="28"/>
  <c r="G86" i="28"/>
  <c r="G84" i="28" s="1"/>
  <c r="G75" i="28"/>
  <c r="G69" i="28" s="1"/>
  <c r="G65" i="28"/>
  <c r="G59" i="28"/>
  <c r="G49" i="28"/>
  <c r="G42" i="28"/>
  <c r="G41" i="28" s="1"/>
  <c r="G27" i="28"/>
  <c r="G21" i="28"/>
  <c r="G64" i="28" l="1"/>
  <c r="G94" i="28"/>
  <c r="G20" i="28"/>
  <c r="G58" i="28" s="1"/>
  <c r="M23" i="31"/>
  <c r="M22" i="31"/>
  <c r="L21" i="31"/>
  <c r="K21" i="31"/>
  <c r="J21" i="31"/>
  <c r="I21" i="31"/>
  <c r="H21" i="31"/>
  <c r="G21" i="31"/>
  <c r="F21" i="31"/>
  <c r="E21" i="31"/>
  <c r="D21" i="31"/>
  <c r="C21" i="31"/>
  <c r="M20" i="31"/>
  <c r="M19" i="31"/>
  <c r="L18" i="31"/>
  <c r="K18" i="31"/>
  <c r="J18" i="31"/>
  <c r="I18" i="31"/>
  <c r="H18" i="31"/>
  <c r="G18" i="31"/>
  <c r="F18" i="31"/>
  <c r="E18" i="31"/>
  <c r="D18" i="31"/>
  <c r="C18" i="31"/>
  <c r="M17" i="31"/>
  <c r="M16" i="31"/>
  <c r="L15" i="31"/>
  <c r="K15" i="31"/>
  <c r="J15" i="31"/>
  <c r="I15" i="31"/>
  <c r="H15" i="31"/>
  <c r="G15" i="31"/>
  <c r="F15" i="31"/>
  <c r="E15" i="31"/>
  <c r="D15" i="31"/>
  <c r="C15" i="31"/>
  <c r="M14" i="31"/>
  <c r="M13" i="31"/>
  <c r="L12" i="31"/>
  <c r="L24" i="31" s="1"/>
  <c r="K12" i="31"/>
  <c r="K24" i="31"/>
  <c r="J12" i="31"/>
  <c r="J24" i="31"/>
  <c r="I12" i="31"/>
  <c r="H12" i="31"/>
  <c r="H24" i="31" s="1"/>
  <c r="G12" i="31"/>
  <c r="G24" i="31" s="1"/>
  <c r="F12" i="31"/>
  <c r="E12" i="31"/>
  <c r="D12" i="31"/>
  <c r="C12" i="31"/>
  <c r="C24" i="31" s="1"/>
  <c r="E13" i="15"/>
  <c r="H13" i="15"/>
  <c r="E14" i="15"/>
  <c r="H14" i="15"/>
  <c r="E15" i="15"/>
  <c r="H15" i="15"/>
  <c r="E16" i="15"/>
  <c r="H16" i="15"/>
  <c r="C17" i="15"/>
  <c r="E17" i="15" s="1"/>
  <c r="D17" i="15"/>
  <c r="F17" i="15"/>
  <c r="G17" i="15"/>
  <c r="H17" i="15" s="1"/>
  <c r="F21" i="28"/>
  <c r="F27" i="28"/>
  <c r="F20" i="28" s="1"/>
  <c r="F42" i="28"/>
  <c r="F49" i="28"/>
  <c r="F59" i="28"/>
  <c r="F65" i="28"/>
  <c r="F75" i="28"/>
  <c r="F69" i="28"/>
  <c r="F64" i="28" s="1"/>
  <c r="F86" i="28"/>
  <c r="F90" i="28"/>
  <c r="F84" i="28" s="1"/>
  <c r="E24" i="31" l="1"/>
  <c r="M21" i="31"/>
  <c r="F41" i="28"/>
  <c r="F58" i="28" s="1"/>
  <c r="M18" i="31"/>
  <c r="I24" i="31"/>
  <c r="M15" i="31"/>
  <c r="D24" i="31"/>
  <c r="F24" i="31"/>
  <c r="M12" i="31"/>
  <c r="F94" i="28"/>
  <c r="M24" i="31" l="1"/>
</calcChain>
</file>

<file path=xl/sharedStrings.xml><?xml version="1.0" encoding="utf-8"?>
<sst xmlns="http://schemas.openxmlformats.org/spreadsheetml/2006/main" count="864" uniqueCount="466">
  <si>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</si>
  <si>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</si>
  <si>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</si>
  <si>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</si>
  <si>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</si>
  <si>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</si>
  <si>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</si>
  <si>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</si>
  <si>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</si>
  <si>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</si>
  <si>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</si>
  <si>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</si>
  <si>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</si>
  <si>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</si>
  <si>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</si>
  <si>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</si>
  <si>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</si>
  <si>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</si>
  <si>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</si>
  <si>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</si>
  <si>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</si>
  <si>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</si>
  <si>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</si>
  <si>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</si>
  <si>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</si>
  <si>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</si>
  <si>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</si>
  <si>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</si>
  <si>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</si>
  <si>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</si>
  <si>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</si>
  <si>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</si>
  <si>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</si>
  <si>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</si>
  <si>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</si>
  <si>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</si>
  <si>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</si>
  <si>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</si>
  <si>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</si>
  <si>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</si>
  <si>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</si>
  <si>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</si>
  <si>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</si>
  <si>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</si>
  <si>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</si>
  <si>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</si>
  <si>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</si>
  <si>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</si>
  <si>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</si>
  <si>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</si>
  <si>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</si>
  <si>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</si>
  <si>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</si>
  <si>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</si>
  <si>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</si>
  <si>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</si>
  <si>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</si>
  <si>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</si>
  <si>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</si>
  <si>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</si>
  <si>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</si>
  <si>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</si>
  <si>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</si>
  <si>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</si>
  <si>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</si>
  <si>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</si>
  <si>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</si>
  <si>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</si>
  <si>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</si>
  <si>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</si>
  <si>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</si>
  <si>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</si>
  <si>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</si>
  <si>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</si>
  <si>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</si>
  <si>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</si>
  <si>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</si>
  <si>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</si>
  <si>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</si>
  <si>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</si>
  <si>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</si>
  <si>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</si>
  <si>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</si>
  <si>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</si>
  <si>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</si>
  <si>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</si>
  <si>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</si>
  <si>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</si>
  <si>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</si>
  <si>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</si>
  <si>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</si>
  <si>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</si>
  <si>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</si>
  <si>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</si>
  <si>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</si>
  <si>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</si>
  <si>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</si>
  <si>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</si>
  <si>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</si>
  <si>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</si>
  <si>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</si>
  <si>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</si>
  <si>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</si>
  <si>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</si>
  <si>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</si>
  <si>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</si>
  <si>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</si>
  <si>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</si>
  <si>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</si>
  <si>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</si>
  <si>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</si>
  <si>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</si>
  <si>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</si>
  <si>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</si>
  <si>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</si>
  <si>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</si>
  <si>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</si>
  <si>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</si>
  <si>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</si>
  <si>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</si>
  <si>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</si>
  <si>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</si>
  <si>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</si>
  <si>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</si>
  <si>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</si>
  <si>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</si>
  <si>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</si>
  <si>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</si>
  <si>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</si>
  <si>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</si>
  <si>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</si>
  <si>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</si>
  <si>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</si>
  <si>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</si>
  <si>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</si>
  <si>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</si>
  <si>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</si>
  <si>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</si>
  <si>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</si>
  <si>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</si>
  <si>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</si>
  <si>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</si>
  <si>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</si>
  <si>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</si>
  <si>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</si>
  <si>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</si>
  <si>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</si>
  <si>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</si>
  <si>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</si>
  <si>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</si>
  <si>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</si>
  <si>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</si>
  <si>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</si>
  <si>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</si>
  <si>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</si>
  <si>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</si>
  <si>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</si>
  <si>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</si>
  <si>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</si>
  <si>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</si>
  <si>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</si>
  <si>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</si>
  <si>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</si>
  <si>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</si>
  <si>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</si>
  <si>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</si>
  <si>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</si>
  <si>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</si>
  <si>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</si>
  <si>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</si>
  <si>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</si>
  <si>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</si>
  <si>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</si>
  <si>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</si>
  <si>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</si>
  <si>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</si>
  <si>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</si>
  <si>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</si>
  <si>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</si>
  <si>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</si>
  <si>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</si>
  <si>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</si>
  <si>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</si>
  <si>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</si>
  <si>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</si>
  <si>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</si>
  <si>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</si>
  <si>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</si>
  <si>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</si>
  <si>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</si>
  <si>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</si>
  <si>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</si>
  <si>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</si>
  <si>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</si>
  <si>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</si>
  <si>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</si>
  <si>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</si>
  <si>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</si>
  <si>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</si>
  <si>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</si>
  <si>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</si>
  <si>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</si>
  <si>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</si>
  <si>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</si>
  <si>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</si>
  <si>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</si>
  <si>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</si>
  <si>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</si>
  <si>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</si>
  <si>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</si>
  <si>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</si>
  <si>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</si>
  <si>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</si>
  <si>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</si>
  <si>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</si>
  <si>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</si>
  <si>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</si>
  <si>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</si>
  <si>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</si>
  <si>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</si>
  <si>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</si>
  <si>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</si>
  <si>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</si>
  <si>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</si>
  <si>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</si>
  <si>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</si>
  <si>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</si>
  <si>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</si>
  <si>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</si>
  <si>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</si>
  <si>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</si>
  <si>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</si>
  <si>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</si>
  <si>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</si>
  <si>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</si>
  <si>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</si>
  <si>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</si>
  <si>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</si>
  <si>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</si>
  <si>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</si>
  <si>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</si>
  <si>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</si>
  <si>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</si>
  <si>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</si>
  <si>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</si>
  <si>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</si>
  <si>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</si>
  <si>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</si>
  <si>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</si>
  <si>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</si>
  <si>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</si>
  <si>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</si>
  <si>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</si>
  <si>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</si>
  <si>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</si>
  <si>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</si>
  <si>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</si>
  <si>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</si>
  <si>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</si>
  <si>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</si>
  <si>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</si>
  <si>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</si>
  <si>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</si>
  <si>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</si>
  <si>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</si>
  <si>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</si>
  <si>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</si>
  <si>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</si>
  <si>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</si>
  <si>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</si>
  <si>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</si>
  <si>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</si>
  <si>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</si>
  <si>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</si>
  <si>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</si>
  <si>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</si>
  <si>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</si>
  <si>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2020-12-31</t>
    </r>
  </si>
  <si>
    <t>Centro direktorė                                                                        ___________________</t>
  </si>
  <si>
    <t>Jolanta Jasinskytė</t>
  </si>
  <si>
    <t>Centro direktorė</t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</si>
  <si>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2021-01-01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</si>
  <si>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2021-01-01</t>
    </r>
  </si>
  <si>
    <t>PAGAL 2021 M. BIRŽELIO 30 D. DUOMENIS</t>
  </si>
  <si>
    <t>2021-08-        Nr. SD-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</si>
  <si>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2021-06-30</t>
    </r>
  </si>
  <si>
    <t>2021-08-          Nr.SD-</t>
  </si>
  <si>
    <r>
      <t xml:space="preserve">Praėjęs ataskaitinis laikotarpis   </t>
    </r>
    <r>
      <rPr>
        <b/>
        <sz val="8"/>
        <color indexed="10"/>
        <rFont val="Times New Roman"/>
        <family val="1"/>
        <charset val="186"/>
      </rPr>
      <t>2020-06-30</t>
    </r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</si>
  <si>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2021-06-30</t>
    </r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</si>
  <si>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2021-06-30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</si>
  <si>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2021-06-30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</si>
  <si>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2021-06-30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</si>
  <si>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2021-06-30</t>
    </r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</si>
  <si>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</si>
  <si>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</si>
  <si>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</si>
  <si>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</si>
  <si>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</si>
  <si>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</si>
  <si>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</si>
  <si>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</si>
  <si>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</si>
  <si>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</si>
  <si>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</si>
  <si>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</si>
  <si>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</si>
  <si>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</si>
  <si>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</si>
  <si>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</si>
  <si>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</si>
  <si>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</si>
  <si>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</si>
  <si>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</si>
  <si>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</si>
  <si>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2020-06-30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</si>
  <si>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2021-06-30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</si>
  <si>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</si>
  <si>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2021-06-30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</si>
  <si>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</si>
  <si>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</si>
  <si>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</si>
  <si>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</si>
  <si>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</si>
  <si>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</si>
  <si>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</si>
  <si>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</si>
  <si>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</si>
  <si>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2021-06-30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</si>
  <si>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</si>
  <si>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</si>
  <si>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</si>
  <si>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</si>
  <si>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</si>
  <si>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</si>
  <si>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</si>
  <si>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</si>
  <si>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</si>
  <si>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</si>
  <si>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</si>
  <si>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</si>
  <si>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</si>
  <si>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</si>
  <si>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</si>
  <si>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</si>
  <si>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</si>
  <si>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</si>
  <si>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</si>
  <si>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</si>
  <si>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</si>
  <si>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</si>
  <si>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</si>
  <si>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</si>
  <si>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</si>
  <si>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</si>
  <si>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</si>
  <si>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</si>
  <si>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</si>
  <si>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</si>
  <si>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</si>
  <si>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2021-01-01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</si>
  <si>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</si>
  <si>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</si>
  <si>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</si>
  <si>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</si>
  <si>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</si>
  <si>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2021-06-30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</si>
  <si>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</si>
  <si>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</si>
  <si>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</si>
  <si>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</si>
  <si>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</si>
  <si>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</si>
  <si>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</si>
  <si>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</si>
  <si>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2021-06-30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</si>
  <si>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</si>
  <si>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</si>
  <si>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</si>
  <si>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</si>
  <si>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</si>
  <si>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</si>
  <si>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</si>
  <si>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</si>
  <si>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</si>
  <si>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</si>
  <si>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</si>
  <si>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</si>
  <si>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</si>
  <si>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</si>
  <si>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</si>
  <si>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</si>
  <si>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</si>
  <si>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</si>
  <si>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</si>
  <si>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</si>
  <si>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</si>
  <si>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</si>
  <si>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</si>
  <si>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</si>
  <si>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</si>
  <si>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</si>
  <si>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</si>
  <si>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</si>
  <si>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</si>
  <si>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</si>
  <si>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</si>
  <si>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</si>
  <si>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</si>
  <si>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</si>
  <si>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</si>
  <si>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</si>
  <si>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2021-03-31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</si>
  <si>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</si>
  <si>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</si>
  <si>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</si>
  <si>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</si>
  <si>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</si>
  <si>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</si>
  <si>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2021-01-01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</si>
  <si>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2021-06-30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</si>
  <si>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</si>
  <si>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</si>
  <si>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</si>
  <si>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</si>
  <si>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</si>
  <si>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2021-01-01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</si>
  <si>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</si>
  <si>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</si>
  <si>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</si>
  <si>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</si>
  <si>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</si>
  <si>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</si>
  <si>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</si>
  <si>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</si>
  <si>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</si>
  <si>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</si>
  <si>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</si>
  <si>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2021-06-30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</si>
  <si>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</si>
  <si>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</si>
  <si>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</si>
  <si>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</si>
  <si>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</si>
  <si>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</si>
  <si>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</si>
  <si>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</si>
  <si>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</si>
  <si>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</si>
  <si>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</si>
  <si>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</si>
  <si>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</si>
  <si>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</si>
  <si>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</si>
  <si>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</si>
  <si>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</si>
  <si>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</si>
  <si>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2021-01-01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</si>
  <si>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</si>
  <si>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</si>
  <si>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</si>
  <si>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</si>
  <si>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</si>
  <si>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</si>
  <si>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2021-06-30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</si>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</sst>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b/>
      <sz val="9"/>
      <name val="Arial"/>
      <family val="2"/>
      <charset val="186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652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16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6" fontId="2" fillId="3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16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2" borderId="1" xfId="0" applyNumberFormat="1" applyFont="1" applyFill="1" applyBorder="1" applyAlignment="1" applyProtection="1">
      <alignment horizontal="right" vertical="center" wrapText="1"/>
    </xf>
    <xf numFmtId="2" fontId="15" fillId="0" borderId="1" xfId="0" applyNumberFormat="1" applyFont="1" applyBorder="1" applyAlignment="1" applyProtection="1">
      <alignment horizontal="right" vertical="center" wrapText="1"/>
      <protection locked="0"/>
    </xf>
    <xf numFmtId="2" fontId="23" fillId="4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4" borderId="2" xfId="0" applyNumberFormat="1" applyFont="1" applyFill="1" applyBorder="1" applyAlignment="1" applyProtection="1">
      <alignment vertical="center"/>
    </xf>
    <xf numFmtId="2" fontId="19" fillId="5" borderId="2" xfId="0" applyNumberFormat="1" applyFont="1" applyFill="1" applyBorder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3" borderId="0" xfId="0" applyNumberFormat="1" applyFont="1" applyFill="1" applyBorder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vertical="center"/>
      <protection locked="0"/>
    </xf>
    <xf numFmtId="2" fontId="6" fillId="3" borderId="0" xfId="0" applyNumberFormat="1" applyFont="1" applyFill="1" applyAlignment="1" applyProtection="1">
      <alignment vertical="center" wrapText="1"/>
      <protection locked="0"/>
    </xf>
    <xf numFmtId="2" fontId="2" fillId="3" borderId="2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Fill="1" applyBorder="1" applyAlignment="1" applyProtection="1">
      <alignment vertical="center"/>
      <protection locked="0"/>
    </xf>
    <xf numFmtId="2" fontId="2" fillId="5" borderId="2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Alignment="1" applyProtection="1">
      <alignment vertical="center" wrapText="1"/>
      <protection locked="0"/>
    </xf>
    <xf numFmtId="2" fontId="23" fillId="4" borderId="2" xfId="0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/>
    </xf>
    <xf numFmtId="2" fontId="23" fillId="2" borderId="17" xfId="0" applyNumberFormat="1" applyFont="1" applyFill="1" applyBorder="1" applyAlignment="1" applyProtection="1">
      <alignment horizontal="right" vertical="center" wrapText="1"/>
    </xf>
    <xf numFmtId="2" fontId="23" fillId="2" borderId="18" xfId="0" applyNumberFormat="1" applyFont="1" applyFill="1" applyBorder="1" applyAlignment="1" applyProtection="1">
      <alignment horizontal="right" vertical="center" wrapText="1"/>
    </xf>
    <xf numFmtId="2" fontId="15" fillId="0" borderId="19" xfId="0" applyNumberFormat="1" applyFont="1" applyBorder="1" applyAlignment="1" applyProtection="1">
      <alignment horizontal="right" vertical="center" wrapText="1"/>
      <protection locked="0"/>
    </xf>
    <xf numFmtId="2" fontId="23" fillId="2" borderId="2" xfId="0" applyNumberFormat="1" applyFont="1" applyFill="1" applyBorder="1" applyAlignment="1" applyProtection="1">
      <alignment horizontal="right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" fontId="2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2" fontId="35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 applyProtection="1">
      <alignment horizontal="right" vertical="center"/>
      <protection locked="0"/>
    </xf>
    <xf numFmtId="2" fontId="38" fillId="0" borderId="2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2" fontId="3" fillId="4" borderId="2" xfId="0" applyNumberFormat="1" applyFont="1" applyFill="1" applyBorder="1" applyAlignment="1" applyProtection="1">
      <alignment vertical="center" wrapText="1"/>
    </xf>
    <xf numFmtId="2" fontId="3" fillId="5" borderId="2" xfId="0" applyNumberFormat="1" applyFont="1" applyFill="1" applyBorder="1" applyAlignment="1" applyProtection="1">
      <alignment vertical="center" wrapText="1"/>
    </xf>
    <xf numFmtId="2" fontId="3" fillId="6" borderId="2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2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quotePrefix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2" fontId="2" fillId="0" borderId="8" xfId="0" applyNumberFormat="1" applyFont="1" applyFill="1" applyBorder="1" applyAlignment="1" applyProtection="1">
      <alignment vertical="center" wrapText="1"/>
      <protection locked="0"/>
    </xf>
    <xf numFmtId="2" fontId="37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2" fontId="24" fillId="0" borderId="0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</xf>
    <xf numFmtId="2" fontId="4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top" wrapText="1"/>
    </xf>
    <xf numFmtId="0" fontId="22" fillId="0" borderId="0" xfId="2" applyAlignment="1">
      <alignment vertical="center"/>
    </xf>
    <xf numFmtId="2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vertical="center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2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3" fillId="0" borderId="2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2" fontId="19" fillId="0" borderId="0" xfId="0" applyNumberFormat="1" applyFont="1" applyFill="1" applyBorder="1" applyAlignment="1" applyProtection="1">
      <alignment vertical="center"/>
    </xf>
    <xf numFmtId="0" fontId="2" fillId="8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2" fontId="38" fillId="0" borderId="2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2" fontId="6" fillId="0" borderId="0" xfId="0" applyNumberFormat="1" applyFont="1"/>
    <xf numFmtId="0" fontId="0" fillId="0" borderId="0" xfId="0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2" fontId="6" fillId="0" borderId="0" xfId="0" applyNumberFormat="1" applyFont="1" applyFill="1"/>
    <xf numFmtId="1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/>
    <xf numFmtId="2" fontId="2" fillId="7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22" fillId="0" borderId="0" xfId="0" applyFont="1" applyFill="1" applyBorder="1" applyAlignment="1" applyProtection="1">
      <alignment horizontal="right" vertical="center"/>
      <protection locked="0"/>
    </xf>
    <xf numFmtId="2" fontId="4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2" fontId="6" fillId="0" borderId="0" xfId="0" applyNumberFormat="1" applyFont="1" applyFill="1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2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14" fontId="2" fillId="0" borderId="0" xfId="0" applyNumberFormat="1" applyFont="1" applyFill="1" applyBorder="1"/>
    <xf numFmtId="2" fontId="4" fillId="0" borderId="0" xfId="0" applyNumberFormat="1" applyFont="1" applyFill="1" applyBorder="1"/>
    <xf numFmtId="0" fontId="4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 applyProtection="1">
      <alignment vertical="center" wrapText="1"/>
    </xf>
    <xf numFmtId="0" fontId="22" fillId="0" borderId="0" xfId="2" applyFill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2" fontId="2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7" fillId="0" borderId="16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32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vertical="center"/>
      <protection locked="0"/>
    </xf>
    <xf numFmtId="0" fontId="36" fillId="0" borderId="6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31" fillId="0" borderId="6" xfId="0" applyFont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vertical="center"/>
      <protection locked="0"/>
    </xf>
    <xf numFmtId="0" fontId="32" fillId="4" borderId="6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6" fillId="0" borderId="7" xfId="0" applyFont="1" applyFill="1" applyBorder="1" applyAlignment="1" applyProtection="1">
      <alignment vertical="center"/>
      <protection locked="0"/>
    </xf>
    <xf numFmtId="0" fontId="36" fillId="0" borderId="6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vertical="center"/>
      <protection locked="0"/>
    </xf>
    <xf numFmtId="0" fontId="35" fillId="0" borderId="6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>
      <alignment horizontal="left" vertical="top" wrapText="1"/>
    </xf>
    <xf numFmtId="0" fontId="2" fillId="0" borderId="0" xfId="2" applyFont="1" applyFill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4" fillId="0" borderId="0" xfId="2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0" fontId="14" fillId="0" borderId="0" xfId="2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19" fillId="4" borderId="2" xfId="0" applyNumberFormat="1" applyFont="1" applyFill="1" applyBorder="1" applyAlignment="1">
      <alignment horizontal="right" vertical="center" wrapTex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 vertical="center" wrapText="1"/>
    </xf>
    <xf numFmtId="2" fontId="47" fillId="5" borderId="2" xfId="0" applyNumberFormat="1" applyFont="1" applyFill="1" applyBorder="1" applyAlignment="1">
      <alignment vertical="top" wrapText="1"/>
    </xf>
    <xf numFmtId="0" fontId="47" fillId="0" borderId="2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center" vertical="center" wrapText="1"/>
    </xf>
    <xf numFmtId="2" fontId="47" fillId="0" borderId="2" xfId="0" applyNumberFormat="1" applyFont="1" applyBorder="1" applyAlignment="1">
      <alignment vertical="top" wrapText="1"/>
    </xf>
    <xf numFmtId="2" fontId="47" fillId="5" borderId="2" xfId="0" applyNumberFormat="1" applyFont="1" applyFill="1" applyBorder="1" applyAlignment="1" applyProtection="1">
      <alignment horizontal="right" vertical="top" wrapText="1"/>
      <protection locked="0"/>
    </xf>
    <xf numFmtId="2" fontId="4" fillId="0" borderId="2" xfId="0" applyNumberFormat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/>
    </xf>
    <xf numFmtId="0" fontId="47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 indent="1"/>
    </xf>
    <xf numFmtId="2" fontId="47" fillId="5" borderId="2" xfId="0" applyNumberFormat="1" applyFont="1" applyFill="1" applyBorder="1" applyAlignment="1">
      <alignment horizontal="right" wrapText="1"/>
    </xf>
    <xf numFmtId="0" fontId="4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1" fillId="0" borderId="0" xfId="0" applyFont="1" applyAlignment="1">
      <alignment vertical="center"/>
    </xf>
    <xf numFmtId="2" fontId="51" fillId="5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2" fontId="51" fillId="9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52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  <protection locked="0"/>
    </xf>
    <xf numFmtId="2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52" fillId="5" borderId="2" xfId="0" applyNumberFormat="1" applyFont="1" applyFill="1" applyBorder="1" applyAlignment="1">
      <alignment horizontal="right" vertical="center" wrapText="1"/>
    </xf>
    <xf numFmtId="2" fontId="52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2" fontId="52" fillId="5" borderId="6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1" fillId="5" borderId="6" xfId="0" applyNumberFormat="1" applyFont="1" applyFill="1" applyBorder="1" applyAlignment="1">
      <alignment horizontal="right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47" fillId="5" borderId="2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47" fillId="5" borderId="6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2" fontId="3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" fontId="2" fillId="0" borderId="2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2" fillId="5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2" fontId="2" fillId="3" borderId="2" xfId="0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3" borderId="5" xfId="0" applyFont="1" applyFill="1" applyBorder="1" applyAlignment="1">
      <alignment horizontal="left" wrapText="1"/>
    </xf>
    <xf numFmtId="0" fontId="6" fillId="0" borderId="1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3" fillId="3" borderId="5" xfId="0" applyFont="1" applyFill="1" applyBorder="1" applyAlignment="1">
      <alignment horizontal="left" wrapText="1"/>
    </xf>
    <xf numFmtId="2" fontId="52" fillId="3" borderId="2" xfId="0" applyNumberFormat="1" applyFont="1" applyFill="1" applyBorder="1" applyAlignment="1">
      <alignment horizontal="right" wrapText="1"/>
    </xf>
    <xf numFmtId="16" fontId="2" fillId="3" borderId="2" xfId="0" quotePrefix="1" applyNumberFormat="1" applyFont="1" applyFill="1" applyBorder="1" applyAlignment="1">
      <alignment horizontal="center" vertical="center" wrapText="1"/>
    </xf>
    <xf numFmtId="16" fontId="2" fillId="3" borderId="2" xfId="0" quotePrefix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3" fillId="3" borderId="10" xfId="0" applyFont="1" applyFill="1" applyBorder="1" applyAlignment="1">
      <alignment horizontal="left" wrapText="1"/>
    </xf>
    <xf numFmtId="0" fontId="2" fillId="3" borderId="2" xfId="0" quotePrefix="1" applyFont="1" applyFill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/>
    <xf numFmtId="0" fontId="3" fillId="3" borderId="3" xfId="0" applyFont="1" applyFill="1" applyBorder="1"/>
    <xf numFmtId="0" fontId="2" fillId="3" borderId="7" xfId="0" applyFont="1" applyFill="1" applyBorder="1"/>
    <xf numFmtId="0" fontId="3" fillId="0" borderId="6" xfId="0" applyFont="1" applyBorder="1" applyAlignment="1">
      <alignment vertical="center" wrapText="1"/>
    </xf>
    <xf numFmtId="0" fontId="3" fillId="3" borderId="1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/>
    </xf>
    <xf numFmtId="0" fontId="3" fillId="3" borderId="7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9" fillId="3" borderId="0" xfId="0" applyFont="1" applyFill="1" applyAlignment="1">
      <alignment horizontal="center" wrapText="1"/>
    </xf>
    <xf numFmtId="0" fontId="23" fillId="3" borderId="16" xfId="0" applyFont="1" applyFill="1" applyBorder="1" applyAlignment="1">
      <alignment horizontal="center" wrapText="1"/>
    </xf>
  </cellXfs>
  <cellStyles count="3">
    <cellStyle name="Įprastas" xfId="0" builtinId="0"/>
    <cellStyle name="Normal_20VSAFAS3-5p" xfId="1" xr:uid="{00000000-0005-0000-0000-000000000000}"/>
    <cellStyle name="Normal_3VSAFASpp" xfId="2" xr:uid="{00000000-0005-0000-0000-000001000000}"/>
  </cellStyles>
  <dxfs count="0"/>
  <tableStyles count="0" defaultTableStyle="TableStyleMedium9" defaultPivotStyle="PivotStyleLight16"/>
  <colors>
    <mruColors>
      <color rgb="FFFF33CC"/>
      <color rgb="FFCCFF66"/>
      <color rgb="FFFFCCFF"/>
      <color rgb="FFCCFFFF"/>
      <color rgb="FFFF99FF"/>
      <color rgb="FFCCECFF"/>
      <color rgb="FFCC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M.%20II%20KETV.%20LENTEL&#278;S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workbookViewId="0">
      <selection activeCell="E81" sqref="E81"/>
    </sheetView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  <col min="9" max="9" width="9.140625" style="260"/>
    <col min="10" max="10" width="10.140625" style="260" customWidth="1"/>
    <col min="11" max="12" width="9.140625" style="260"/>
    <col min="13" max="13" width="10.42578125" style="260" customWidth="1"/>
    <col min="14" max="14" width="9.140625" style="260"/>
    <col min="15" max="15" width="11.140625" style="260" customWidth="1"/>
    <col min="16" max="16" width="11.42578125" style="260" customWidth="1"/>
    <col min="17" max="17" width="10.42578125" style="260" customWidth="1"/>
    <col min="18" max="18" width="9.140625" style="260"/>
  </cols>
  <sheetData>
    <row r="1" spans="1:9">
      <c r="A1" s="10"/>
      <c r="B1" s="11"/>
      <c r="C1" s="11"/>
      <c r="D1" s="11"/>
      <c r="E1" s="12"/>
      <c r="F1" s="139"/>
      <c r="G1" s="139"/>
      <c r="H1" s="214"/>
      <c r="I1" s="214"/>
    </row>
    <row r="2" spans="1:9">
      <c r="A2" s="13"/>
      <c r="B2" s="14"/>
      <c r="C2" s="14"/>
      <c r="D2" s="14"/>
      <c r="E2" s="323" t="s">
        <v>41</v>
      </c>
      <c r="F2" s="324"/>
      <c r="G2" s="324"/>
      <c r="H2" s="214"/>
      <c r="I2" s="214"/>
    </row>
    <row r="3" spans="1:9">
      <c r="A3" s="13"/>
      <c r="B3" s="14"/>
      <c r="C3" s="14"/>
      <c r="D3" s="14"/>
      <c r="E3" s="325" t="s">
        <v>42</v>
      </c>
      <c r="F3" s="326"/>
      <c r="G3" s="326"/>
      <c r="H3" s="214"/>
      <c r="I3" s="214"/>
    </row>
    <row r="4" spans="1:9">
      <c r="A4" s="13"/>
      <c r="B4" s="14"/>
      <c r="C4" s="14"/>
      <c r="D4" s="14"/>
      <c r="E4" s="11"/>
      <c r="F4" s="140"/>
      <c r="G4" s="140"/>
      <c r="H4" s="214"/>
      <c r="I4" s="214"/>
    </row>
    <row r="5" spans="1:9">
      <c r="A5" s="327" t="s">
        <v>43</v>
      </c>
      <c r="B5" s="328"/>
      <c r="C5" s="328"/>
      <c r="D5" s="328"/>
      <c r="E5" s="328"/>
      <c r="F5" s="329"/>
      <c r="G5" s="329"/>
      <c r="H5" s="214"/>
      <c r="I5" s="214"/>
    </row>
    <row r="6" spans="1:9">
      <c r="A6" s="330"/>
      <c r="B6" s="330"/>
      <c r="C6" s="330"/>
      <c r="D6" s="330"/>
      <c r="E6" s="330"/>
      <c r="F6" s="330"/>
      <c r="G6" s="330"/>
      <c r="H6" s="214"/>
      <c r="I6" s="214"/>
    </row>
    <row r="7" spans="1:9">
      <c r="A7" s="331" t="s">
        <v>257</v>
      </c>
      <c r="B7" s="332"/>
      <c r="C7" s="332"/>
      <c r="D7" s="332"/>
      <c r="E7" s="332"/>
      <c r="F7" s="333"/>
      <c r="G7" s="333"/>
      <c r="H7" s="214"/>
      <c r="I7" s="214"/>
    </row>
    <row r="8" spans="1:9">
      <c r="A8" s="334" t="s">
        <v>166</v>
      </c>
      <c r="B8" s="335"/>
      <c r="C8" s="335"/>
      <c r="D8" s="335"/>
      <c r="E8" s="335"/>
      <c r="F8" s="329"/>
      <c r="G8" s="329"/>
      <c r="H8" s="214"/>
      <c r="I8" s="214"/>
    </row>
    <row r="9" spans="1:9">
      <c r="A9" s="307" t="s">
        <v>258</v>
      </c>
      <c r="B9" s="313"/>
      <c r="C9" s="313"/>
      <c r="D9" s="313"/>
      <c r="E9" s="313"/>
      <c r="F9" s="314"/>
      <c r="G9" s="314"/>
      <c r="H9" s="214"/>
      <c r="I9" s="214"/>
    </row>
    <row r="10" spans="1:9">
      <c r="A10" s="315" t="s">
        <v>165</v>
      </c>
      <c r="B10" s="316"/>
      <c r="C10" s="316"/>
      <c r="D10" s="316"/>
      <c r="E10" s="316"/>
      <c r="F10" s="317"/>
      <c r="G10" s="317"/>
      <c r="H10" s="214"/>
      <c r="I10" s="214"/>
    </row>
    <row r="11" spans="1:9">
      <c r="A11" s="317"/>
      <c r="B11" s="317"/>
      <c r="C11" s="317"/>
      <c r="D11" s="317"/>
      <c r="E11" s="317"/>
      <c r="F11" s="317"/>
      <c r="G11" s="317"/>
      <c r="H11" s="214"/>
      <c r="I11" s="214"/>
    </row>
    <row r="12" spans="1:9">
      <c r="A12" s="318"/>
      <c r="B12" s="319"/>
      <c r="C12" s="319"/>
      <c r="D12" s="319"/>
      <c r="E12" s="319"/>
      <c r="F12" s="140"/>
      <c r="G12" s="141"/>
      <c r="H12" s="213"/>
      <c r="I12" s="213"/>
    </row>
    <row r="13" spans="1:9">
      <c r="A13" s="320" t="s">
        <v>44</v>
      </c>
      <c r="B13" s="321"/>
      <c r="C13" s="321"/>
      <c r="D13" s="321"/>
      <c r="E13" s="321"/>
      <c r="F13" s="322"/>
      <c r="G13" s="322"/>
      <c r="H13" s="214"/>
      <c r="I13" s="214"/>
    </row>
    <row r="14" spans="1:9">
      <c r="A14" s="320" t="s">
        <v>283</v>
      </c>
      <c r="B14" s="321"/>
      <c r="C14" s="321"/>
      <c r="D14" s="321"/>
      <c r="E14" s="321"/>
      <c r="F14" s="322"/>
      <c r="G14" s="322"/>
      <c r="H14" s="214"/>
      <c r="I14" s="214"/>
    </row>
    <row r="15" spans="1:9">
      <c r="A15" s="16"/>
      <c r="B15" s="18"/>
      <c r="C15" s="18"/>
      <c r="D15" s="18"/>
      <c r="E15" s="18"/>
      <c r="F15" s="141"/>
      <c r="G15" s="141"/>
      <c r="H15" s="214"/>
      <c r="I15" s="214"/>
    </row>
    <row r="16" spans="1:9">
      <c r="A16" s="304" t="s">
        <v>284</v>
      </c>
      <c r="B16" s="305"/>
      <c r="C16" s="305"/>
      <c r="D16" s="305"/>
      <c r="E16" s="305"/>
      <c r="F16" s="306"/>
      <c r="G16" s="306"/>
      <c r="H16" s="214"/>
      <c r="I16" s="214"/>
    </row>
    <row r="17" spans="1:9">
      <c r="A17" s="307" t="s">
        <v>45</v>
      </c>
      <c r="B17" s="307"/>
      <c r="C17" s="307"/>
      <c r="D17" s="307"/>
      <c r="E17" s="307"/>
      <c r="F17" s="308"/>
      <c r="G17" s="308"/>
      <c r="H17" s="214"/>
      <c r="I17" s="214"/>
    </row>
    <row r="18" spans="1:9">
      <c r="A18" s="16"/>
      <c r="B18" s="15"/>
      <c r="C18" s="15"/>
      <c r="D18" s="309" t="s">
        <v>259</v>
      </c>
      <c r="E18" s="309"/>
      <c r="F18" s="309"/>
      <c r="G18" s="309"/>
      <c r="H18" s="214"/>
      <c r="I18" s="214"/>
    </row>
    <row r="19" spans="1:9" ht="63.75">
      <c r="A19" s="19" t="s">
        <v>46</v>
      </c>
      <c r="B19" s="310" t="s">
        <v>47</v>
      </c>
      <c r="C19" s="311"/>
      <c r="D19" s="312"/>
      <c r="E19" s="177" t="s">
        <v>48</v>
      </c>
      <c r="F19" s="274" t="s">
        <v>285</v>
      </c>
      <c r="G19" s="237" t="s">
        <v>277</v>
      </c>
      <c r="H19" s="213"/>
      <c r="I19" s="213"/>
    </row>
    <row r="20" spans="1:9">
      <c r="A20" s="21" t="s">
        <v>49</v>
      </c>
      <c r="B20" s="22" t="s">
        <v>50</v>
      </c>
      <c r="C20" s="23"/>
      <c r="D20" s="24"/>
      <c r="E20" s="25"/>
      <c r="F20" s="181">
        <f>F21+F27+F38+F39</f>
        <v>105181.24</v>
      </c>
      <c r="G20" s="181">
        <f>G21+G27+G38+G39</f>
        <v>118388.86</v>
      </c>
      <c r="H20" s="214"/>
      <c r="I20" s="214"/>
    </row>
    <row r="21" spans="1:9">
      <c r="A21" s="26" t="s">
        <v>51</v>
      </c>
      <c r="B21" s="27" t="s">
        <v>52</v>
      </c>
      <c r="C21" s="28"/>
      <c r="D21" s="29"/>
      <c r="E21" s="30"/>
      <c r="F21" s="182">
        <f>F22+F23+F24+F25+F26</f>
        <v>0</v>
      </c>
      <c r="G21" s="182">
        <f>G22+G23+G24+G25+G26</f>
        <v>0</v>
      </c>
      <c r="H21" s="213"/>
      <c r="I21" s="213"/>
    </row>
    <row r="22" spans="1:9">
      <c r="A22" s="31" t="s">
        <v>53</v>
      </c>
      <c r="B22" s="32"/>
      <c r="C22" s="33" t="s">
        <v>54</v>
      </c>
      <c r="D22" s="34"/>
      <c r="E22" s="35"/>
      <c r="F22" s="142">
        <v>0</v>
      </c>
      <c r="G22" s="142">
        <v>0</v>
      </c>
      <c r="H22" s="213"/>
      <c r="I22" s="213"/>
    </row>
    <row r="23" spans="1:9">
      <c r="A23" s="31" t="s">
        <v>55</v>
      </c>
      <c r="B23" s="32"/>
      <c r="C23" s="33" t="s">
        <v>56</v>
      </c>
      <c r="D23" s="36"/>
      <c r="E23" s="37"/>
      <c r="F23" s="142">
        <v>0</v>
      </c>
      <c r="G23" s="142">
        <v>0</v>
      </c>
      <c r="H23" s="213"/>
      <c r="I23" s="213"/>
    </row>
    <row r="24" spans="1:9">
      <c r="A24" s="31" t="s">
        <v>57</v>
      </c>
      <c r="B24" s="32"/>
      <c r="C24" s="33" t="s">
        <v>58</v>
      </c>
      <c r="D24" s="36"/>
      <c r="E24" s="37"/>
      <c r="F24" s="142">
        <v>0</v>
      </c>
      <c r="G24" s="142">
        <v>0</v>
      </c>
      <c r="H24" s="213"/>
      <c r="I24" s="213"/>
    </row>
    <row r="25" spans="1:9">
      <c r="A25" s="31" t="s">
        <v>59</v>
      </c>
      <c r="B25" s="32"/>
      <c r="C25" s="33" t="s">
        <v>60</v>
      </c>
      <c r="D25" s="36"/>
      <c r="E25" s="38"/>
      <c r="F25" s="142">
        <v>0</v>
      </c>
      <c r="G25" s="142">
        <v>0</v>
      </c>
      <c r="H25" s="213"/>
      <c r="I25" s="213"/>
    </row>
    <row r="26" spans="1:9">
      <c r="A26" s="39" t="s">
        <v>61</v>
      </c>
      <c r="B26" s="32"/>
      <c r="C26" s="40" t="s">
        <v>62</v>
      </c>
      <c r="D26" s="34"/>
      <c r="E26" s="38"/>
      <c r="F26" s="142">
        <v>0</v>
      </c>
      <c r="G26" s="142">
        <v>0</v>
      </c>
      <c r="H26" s="213"/>
      <c r="I26" s="213"/>
    </row>
    <row r="27" spans="1:9">
      <c r="A27" s="41" t="s">
        <v>63</v>
      </c>
      <c r="B27" s="42" t="s">
        <v>64</v>
      </c>
      <c r="C27" s="43"/>
      <c r="D27" s="44"/>
      <c r="E27" s="26">
        <v>1</v>
      </c>
      <c r="F27" s="182">
        <f>F28+F29+F30+F31+F32+F33+F35+F37+F36+F34</f>
        <v>105181.24</v>
      </c>
      <c r="G27" s="182">
        <f>G28+G29+G30+G31+G32+G33+G35+G37+G36+G34</f>
        <v>118388.86</v>
      </c>
      <c r="H27" s="213"/>
      <c r="I27" s="213"/>
    </row>
    <row r="28" spans="1:9">
      <c r="A28" s="31" t="s">
        <v>65</v>
      </c>
      <c r="B28" s="32"/>
      <c r="C28" s="33" t="s">
        <v>66</v>
      </c>
      <c r="D28" s="36"/>
      <c r="E28" s="37"/>
      <c r="F28" s="142">
        <v>0</v>
      </c>
      <c r="G28" s="142">
        <v>0</v>
      </c>
      <c r="H28" s="213"/>
      <c r="I28" s="213"/>
    </row>
    <row r="29" spans="1:9">
      <c r="A29" s="31" t="s">
        <v>67</v>
      </c>
      <c r="B29" s="32"/>
      <c r="C29" s="33" t="s">
        <v>68</v>
      </c>
      <c r="D29" s="36"/>
      <c r="E29" s="37"/>
      <c r="F29" s="195">
        <v>0</v>
      </c>
      <c r="G29" s="195">
        <v>0</v>
      </c>
      <c r="H29" s="213"/>
      <c r="I29" s="213"/>
    </row>
    <row r="30" spans="1:9">
      <c r="A30" s="31" t="s">
        <v>69</v>
      </c>
      <c r="B30" s="32"/>
      <c r="C30" s="33" t="s">
        <v>70</v>
      </c>
      <c r="D30" s="36"/>
      <c r="E30" s="37"/>
      <c r="F30" s="195">
        <v>0</v>
      </c>
      <c r="G30" s="195">
        <v>0</v>
      </c>
      <c r="H30" s="213"/>
      <c r="I30" s="213"/>
    </row>
    <row r="31" spans="1:9">
      <c r="A31" s="31" t="s">
        <v>71</v>
      </c>
      <c r="B31" s="32"/>
      <c r="C31" s="33" t="s">
        <v>72</v>
      </c>
      <c r="D31" s="36"/>
      <c r="E31" s="37"/>
      <c r="F31" s="195">
        <v>0</v>
      </c>
      <c r="G31" s="195">
        <v>0</v>
      </c>
      <c r="H31" s="213"/>
      <c r="I31" s="213"/>
    </row>
    <row r="32" spans="1:9">
      <c r="A32" s="31" t="s">
        <v>73</v>
      </c>
      <c r="B32" s="32"/>
      <c r="C32" s="33" t="s">
        <v>74</v>
      </c>
      <c r="D32" s="36"/>
      <c r="E32" s="37"/>
      <c r="F32" s="195">
        <v>469.82</v>
      </c>
      <c r="G32" s="195">
        <v>626.36</v>
      </c>
      <c r="H32" s="213"/>
      <c r="I32" s="213"/>
    </row>
    <row r="33" spans="1:12">
      <c r="A33" s="31" t="s">
        <v>75</v>
      </c>
      <c r="B33" s="32"/>
      <c r="C33" s="33" t="s">
        <v>76</v>
      </c>
      <c r="D33" s="36"/>
      <c r="E33" s="37"/>
      <c r="F33" s="195">
        <v>98712.28</v>
      </c>
      <c r="G33" s="195">
        <v>110906.5</v>
      </c>
      <c r="H33" s="213"/>
      <c r="I33" s="213"/>
    </row>
    <row r="34" spans="1:12">
      <c r="A34" s="31" t="s">
        <v>77</v>
      </c>
      <c r="B34" s="32"/>
      <c r="C34" s="33" t="s">
        <v>78</v>
      </c>
      <c r="D34" s="36"/>
      <c r="E34" s="37"/>
      <c r="F34" s="195">
        <v>0</v>
      </c>
      <c r="G34" s="195">
        <v>0</v>
      </c>
      <c r="H34" s="213"/>
      <c r="I34" s="213"/>
    </row>
    <row r="35" spans="1:12">
      <c r="A35" s="31" t="s">
        <v>79</v>
      </c>
      <c r="B35" s="32"/>
      <c r="C35" s="33" t="s">
        <v>80</v>
      </c>
      <c r="D35" s="36"/>
      <c r="E35" s="37"/>
      <c r="F35" s="195">
        <v>5999.14</v>
      </c>
      <c r="G35" s="195">
        <v>6856</v>
      </c>
      <c r="H35" s="213"/>
      <c r="I35" s="213"/>
    </row>
    <row r="36" spans="1:12">
      <c r="A36" s="31" t="s">
        <v>81</v>
      </c>
      <c r="B36" s="46"/>
      <c r="C36" s="47" t="s">
        <v>82</v>
      </c>
      <c r="D36" s="48"/>
      <c r="E36" s="37"/>
      <c r="F36" s="195">
        <v>0</v>
      </c>
      <c r="G36" s="195">
        <v>0</v>
      </c>
      <c r="H36" s="213"/>
      <c r="I36" s="213"/>
    </row>
    <row r="37" spans="1:12">
      <c r="A37" s="31" t="s">
        <v>83</v>
      </c>
      <c r="B37" s="32"/>
      <c r="C37" s="33" t="s">
        <v>84</v>
      </c>
      <c r="D37" s="36"/>
      <c r="E37" s="38"/>
      <c r="F37" s="142">
        <v>0</v>
      </c>
      <c r="G37" s="142">
        <v>0</v>
      </c>
      <c r="H37" s="213"/>
      <c r="I37" s="213"/>
    </row>
    <row r="38" spans="1:12">
      <c r="A38" s="49" t="s">
        <v>85</v>
      </c>
      <c r="B38" s="50" t="s">
        <v>86</v>
      </c>
      <c r="C38" s="50"/>
      <c r="D38" s="38"/>
      <c r="E38" s="38"/>
      <c r="F38" s="142">
        <v>0</v>
      </c>
      <c r="G38" s="142">
        <v>0</v>
      </c>
      <c r="H38" s="213"/>
      <c r="I38" s="213"/>
    </row>
    <row r="39" spans="1:12">
      <c r="A39" s="49" t="s">
        <v>87</v>
      </c>
      <c r="B39" s="50" t="s">
        <v>167</v>
      </c>
      <c r="C39" s="50"/>
      <c r="D39" s="38"/>
      <c r="E39" s="51"/>
      <c r="F39" s="142">
        <v>0</v>
      </c>
      <c r="G39" s="142">
        <v>0</v>
      </c>
      <c r="H39" s="213"/>
      <c r="I39" s="213"/>
    </row>
    <row r="40" spans="1:12">
      <c r="A40" s="20" t="s">
        <v>88</v>
      </c>
      <c r="B40" s="52" t="s">
        <v>89</v>
      </c>
      <c r="C40" s="53"/>
      <c r="D40" s="54"/>
      <c r="E40" s="37"/>
      <c r="F40" s="142">
        <v>0</v>
      </c>
      <c r="G40" s="142">
        <v>0</v>
      </c>
      <c r="H40" s="213"/>
      <c r="I40" s="213"/>
    </row>
    <row r="41" spans="1:12">
      <c r="A41" s="21" t="s">
        <v>90</v>
      </c>
      <c r="B41" s="22" t="s">
        <v>91</v>
      </c>
      <c r="C41" s="23"/>
      <c r="D41" s="24"/>
      <c r="E41" s="55"/>
      <c r="F41" s="181">
        <f>F42+F48+F49+F56+F57</f>
        <v>295945.18</v>
      </c>
      <c r="G41" s="181">
        <f>G42+G48+G49+G56+G57</f>
        <v>199446.45</v>
      </c>
      <c r="H41" s="213"/>
      <c r="I41" s="213"/>
    </row>
    <row r="42" spans="1:12">
      <c r="A42" s="26" t="s">
        <v>51</v>
      </c>
      <c r="B42" s="27" t="s">
        <v>92</v>
      </c>
      <c r="C42" s="56"/>
      <c r="D42" s="57"/>
      <c r="E42" s="26">
        <v>2</v>
      </c>
      <c r="F42" s="182">
        <f>F43+F44+F45+F46+F47</f>
        <v>287.35000000000002</v>
      </c>
      <c r="G42" s="182">
        <f>G43+G44+G45+G46+G47</f>
        <v>101.9</v>
      </c>
      <c r="H42" s="213"/>
      <c r="I42" s="213"/>
    </row>
    <row r="43" spans="1:12">
      <c r="A43" s="58" t="s">
        <v>53</v>
      </c>
      <c r="B43" s="46"/>
      <c r="C43" s="47" t="s">
        <v>93</v>
      </c>
      <c r="D43" s="48"/>
      <c r="E43" s="37"/>
      <c r="F43" s="142">
        <v>0</v>
      </c>
      <c r="G43" s="142">
        <v>0</v>
      </c>
      <c r="H43" s="213"/>
      <c r="I43" s="213"/>
    </row>
    <row r="44" spans="1:12">
      <c r="A44" s="58" t="s">
        <v>55</v>
      </c>
      <c r="B44" s="46"/>
      <c r="C44" s="47" t="s">
        <v>94</v>
      </c>
      <c r="D44" s="48"/>
      <c r="E44" s="37"/>
      <c r="F44" s="195">
        <v>287.35000000000002</v>
      </c>
      <c r="G44" s="195">
        <v>101.9</v>
      </c>
      <c r="H44" s="213"/>
      <c r="I44" s="213"/>
    </row>
    <row r="45" spans="1:12">
      <c r="A45" s="58" t="s">
        <v>57</v>
      </c>
      <c r="B45" s="46"/>
      <c r="C45" s="47" t="s">
        <v>95</v>
      </c>
      <c r="D45" s="48"/>
      <c r="E45" s="37"/>
      <c r="F45" s="142">
        <v>0</v>
      </c>
      <c r="G45" s="142">
        <v>0</v>
      </c>
      <c r="H45" s="213"/>
      <c r="I45" s="213"/>
    </row>
    <row r="46" spans="1:12">
      <c r="A46" s="58" t="s">
        <v>59</v>
      </c>
      <c r="B46" s="46"/>
      <c r="C46" s="47" t="s">
        <v>96</v>
      </c>
      <c r="D46" s="48"/>
      <c r="E46" s="37"/>
      <c r="F46" s="142">
        <v>0</v>
      </c>
      <c r="G46" s="142">
        <v>0</v>
      </c>
      <c r="H46" s="213"/>
      <c r="I46" s="213"/>
    </row>
    <row r="47" spans="1:12">
      <c r="A47" s="58" t="s">
        <v>61</v>
      </c>
      <c r="B47" s="59"/>
      <c r="C47" s="297" t="s">
        <v>97</v>
      </c>
      <c r="D47" s="298"/>
      <c r="E47" s="37"/>
      <c r="F47" s="142">
        <v>0</v>
      </c>
      <c r="G47" s="142">
        <v>0</v>
      </c>
      <c r="H47" s="213"/>
      <c r="I47" s="213"/>
    </row>
    <row r="48" spans="1:12">
      <c r="A48" s="60" t="s">
        <v>63</v>
      </c>
      <c r="B48" s="61" t="s">
        <v>98</v>
      </c>
      <c r="C48" s="62"/>
      <c r="D48" s="63"/>
      <c r="E48" s="49">
        <v>3</v>
      </c>
      <c r="F48" s="195">
        <v>332.84</v>
      </c>
      <c r="G48" s="195">
        <v>453.45</v>
      </c>
      <c r="H48" s="213"/>
      <c r="I48" s="213"/>
      <c r="L48" s="276"/>
    </row>
    <row r="49" spans="1:18">
      <c r="A49" s="26" t="s">
        <v>85</v>
      </c>
      <c r="B49" s="27" t="s">
        <v>99</v>
      </c>
      <c r="C49" s="56"/>
      <c r="D49" s="57"/>
      <c r="E49" s="45"/>
      <c r="F49" s="182">
        <f>F50+F51+F52+F53+F54+F55</f>
        <v>188879.07</v>
      </c>
      <c r="G49" s="182">
        <f>G50+G51+G52+G53+G54+G55</f>
        <v>105250.28</v>
      </c>
      <c r="H49" s="213"/>
      <c r="I49" s="213"/>
    </row>
    <row r="50" spans="1:18">
      <c r="A50" s="58" t="s">
        <v>100</v>
      </c>
      <c r="B50" s="64"/>
      <c r="C50" s="65" t="s">
        <v>101</v>
      </c>
      <c r="D50" s="66"/>
      <c r="E50" s="38"/>
      <c r="F50" s="142">
        <v>0</v>
      </c>
      <c r="G50" s="142">
        <v>0</v>
      </c>
      <c r="H50" s="213"/>
      <c r="I50" s="213"/>
      <c r="K50" s="265"/>
    </row>
    <row r="51" spans="1:18">
      <c r="A51" s="67" t="s">
        <v>102</v>
      </c>
      <c r="B51" s="46"/>
      <c r="C51" s="47" t="s">
        <v>103</v>
      </c>
      <c r="D51" s="68"/>
      <c r="E51" s="69"/>
      <c r="F51" s="143">
        <v>0</v>
      </c>
      <c r="G51" s="143">
        <v>0</v>
      </c>
      <c r="H51" s="213"/>
      <c r="I51" s="213"/>
      <c r="J51" s="212"/>
      <c r="K51" s="265"/>
    </row>
    <row r="52" spans="1:18">
      <c r="A52" s="58" t="s">
        <v>104</v>
      </c>
      <c r="B52" s="46"/>
      <c r="C52" s="47" t="s">
        <v>105</v>
      </c>
      <c r="D52" s="48"/>
      <c r="E52" s="60"/>
      <c r="F52" s="195">
        <v>0</v>
      </c>
      <c r="G52" s="195">
        <v>0</v>
      </c>
      <c r="H52" s="213"/>
      <c r="I52" s="213"/>
      <c r="J52" s="212"/>
      <c r="K52" s="264"/>
      <c r="O52" s="261"/>
      <c r="Q52" s="279"/>
    </row>
    <row r="53" spans="1:18">
      <c r="A53" s="58" t="s">
        <v>106</v>
      </c>
      <c r="B53" s="46"/>
      <c r="C53" s="297" t="s">
        <v>107</v>
      </c>
      <c r="D53" s="298"/>
      <c r="E53" s="157">
        <v>4</v>
      </c>
      <c r="F53" s="195">
        <v>8588.69</v>
      </c>
      <c r="G53" s="195">
        <v>7173.38</v>
      </c>
      <c r="H53" s="213"/>
      <c r="I53" s="276"/>
      <c r="J53" s="276"/>
      <c r="P53" s="280"/>
      <c r="Q53" s="279"/>
    </row>
    <row r="54" spans="1:18">
      <c r="A54" s="58" t="s">
        <v>108</v>
      </c>
      <c r="B54" s="46"/>
      <c r="C54" s="47" t="s">
        <v>109</v>
      </c>
      <c r="D54" s="48"/>
      <c r="E54" s="202">
        <v>5</v>
      </c>
      <c r="F54" s="195">
        <v>180290.38</v>
      </c>
      <c r="G54" s="195">
        <v>94049.01</v>
      </c>
      <c r="H54" s="213"/>
      <c r="I54" s="213"/>
      <c r="M54" s="261"/>
    </row>
    <row r="55" spans="1:18">
      <c r="A55" s="58" t="s">
        <v>110</v>
      </c>
      <c r="B55" s="46"/>
      <c r="C55" s="47" t="s">
        <v>111</v>
      </c>
      <c r="D55" s="48"/>
      <c r="E55" s="60"/>
      <c r="F55" s="195">
        <v>0</v>
      </c>
      <c r="G55" s="195">
        <v>4027.89</v>
      </c>
      <c r="H55" s="213"/>
      <c r="I55" s="213"/>
      <c r="N55" s="281"/>
    </row>
    <row r="56" spans="1:18">
      <c r="A56" s="60" t="s">
        <v>87</v>
      </c>
      <c r="B56" s="71" t="s">
        <v>112</v>
      </c>
      <c r="C56" s="71"/>
      <c r="D56" s="72"/>
      <c r="E56" s="70"/>
      <c r="F56" s="195">
        <v>0</v>
      </c>
      <c r="G56" s="195">
        <v>0</v>
      </c>
      <c r="H56" s="213"/>
      <c r="I56" s="213"/>
      <c r="M56" s="262"/>
      <c r="O56" s="262"/>
      <c r="R56" s="262"/>
    </row>
    <row r="57" spans="1:18">
      <c r="A57" s="60" t="s">
        <v>113</v>
      </c>
      <c r="B57" s="71" t="s">
        <v>114</v>
      </c>
      <c r="C57" s="71"/>
      <c r="D57" s="72"/>
      <c r="E57" s="49"/>
      <c r="F57" s="195">
        <v>106445.92</v>
      </c>
      <c r="G57" s="195">
        <v>93640.82</v>
      </c>
      <c r="H57" s="213"/>
      <c r="I57" s="213"/>
      <c r="J57" s="212"/>
      <c r="M57" s="281"/>
      <c r="R57" s="281"/>
    </row>
    <row r="58" spans="1:18">
      <c r="A58" s="73"/>
      <c r="B58" s="74" t="s">
        <v>115</v>
      </c>
      <c r="C58" s="75"/>
      <c r="D58" s="76"/>
      <c r="E58" s="77"/>
      <c r="F58" s="183">
        <f>F20+F40+F41</f>
        <v>401126.42</v>
      </c>
      <c r="G58" s="183">
        <f>G20+G40+G41</f>
        <v>317835.31</v>
      </c>
      <c r="H58" s="213"/>
      <c r="I58" s="213"/>
      <c r="R58" s="281"/>
    </row>
    <row r="59" spans="1:18">
      <c r="A59" s="21" t="s">
        <v>116</v>
      </c>
      <c r="B59" s="22" t="s">
        <v>117</v>
      </c>
      <c r="C59" s="22"/>
      <c r="D59" s="78"/>
      <c r="E59" s="114">
        <v>6</v>
      </c>
      <c r="F59" s="181">
        <f>F60+F61+F62+F63</f>
        <v>119111.33</v>
      </c>
      <c r="G59" s="181">
        <f>G60+G61+G62+G63</f>
        <v>124255.45999999999</v>
      </c>
      <c r="H59" s="213"/>
      <c r="I59" s="213"/>
    </row>
    <row r="60" spans="1:18">
      <c r="A60" s="49" t="s">
        <v>51</v>
      </c>
      <c r="B60" s="71" t="s">
        <v>118</v>
      </c>
      <c r="C60" s="71"/>
      <c r="D60" s="72"/>
      <c r="E60" s="60"/>
      <c r="F60" s="195">
        <v>0</v>
      </c>
      <c r="G60" s="195">
        <v>0</v>
      </c>
      <c r="H60" s="213"/>
      <c r="I60" s="213"/>
    </row>
    <row r="61" spans="1:18">
      <c r="A61" s="79" t="s">
        <v>63</v>
      </c>
      <c r="B61" s="203" t="s">
        <v>119</v>
      </c>
      <c r="C61" s="204"/>
      <c r="D61" s="205"/>
      <c r="E61" s="207"/>
      <c r="F61" s="208">
        <v>87987.6</v>
      </c>
      <c r="G61" s="208">
        <v>97394.7</v>
      </c>
      <c r="H61" s="213"/>
      <c r="I61" s="213"/>
      <c r="M61" s="261"/>
    </row>
    <row r="62" spans="1:18">
      <c r="A62" s="49" t="s">
        <v>85</v>
      </c>
      <c r="B62" s="299" t="s">
        <v>120</v>
      </c>
      <c r="C62" s="300"/>
      <c r="D62" s="298"/>
      <c r="E62" s="60"/>
      <c r="F62" s="209">
        <v>31123.73</v>
      </c>
      <c r="G62" s="209">
        <v>26860.76</v>
      </c>
      <c r="H62" s="213"/>
      <c r="I62" s="213"/>
      <c r="M62" s="261"/>
    </row>
    <row r="63" spans="1:18">
      <c r="A63" s="49" t="s">
        <v>121</v>
      </c>
      <c r="B63" s="71" t="s">
        <v>122</v>
      </c>
      <c r="C63" s="46"/>
      <c r="D63" s="206"/>
      <c r="E63" s="60"/>
      <c r="F63" s="209">
        <v>0</v>
      </c>
      <c r="G63" s="209">
        <v>0</v>
      </c>
      <c r="H63" s="214"/>
      <c r="I63" s="214"/>
      <c r="L63" s="262"/>
    </row>
    <row r="64" spans="1:18">
      <c r="A64" s="21" t="s">
        <v>123</v>
      </c>
      <c r="B64" s="22" t="s">
        <v>124</v>
      </c>
      <c r="C64" s="23"/>
      <c r="D64" s="24"/>
      <c r="E64" s="114"/>
      <c r="F64" s="181">
        <f>F65+F69</f>
        <v>201110.62</v>
      </c>
      <c r="G64" s="181">
        <f>G65+G69</f>
        <v>101994.06999999999</v>
      </c>
      <c r="H64" s="213"/>
      <c r="I64" s="213"/>
      <c r="M64" s="262"/>
    </row>
    <row r="65" spans="1:19">
      <c r="A65" s="26" t="s">
        <v>51</v>
      </c>
      <c r="B65" s="27" t="s">
        <v>125</v>
      </c>
      <c r="C65" s="56"/>
      <c r="D65" s="57"/>
      <c r="E65" s="26"/>
      <c r="F65" s="144">
        <f>F66+F67+F68</f>
        <v>6597.73</v>
      </c>
      <c r="G65" s="144">
        <f>G66+G67+G68</f>
        <v>0</v>
      </c>
      <c r="H65" s="213"/>
      <c r="I65" s="213"/>
    </row>
    <row r="66" spans="1:19">
      <c r="A66" s="31" t="s">
        <v>53</v>
      </c>
      <c r="B66" s="81"/>
      <c r="C66" s="33" t="s">
        <v>126</v>
      </c>
      <c r="D66" s="82"/>
      <c r="E66" s="157"/>
      <c r="F66" s="142">
        <v>0</v>
      </c>
      <c r="G66" s="142">
        <v>0</v>
      </c>
      <c r="H66" s="213"/>
      <c r="I66" s="213"/>
    </row>
    <row r="67" spans="1:19">
      <c r="A67" s="31" t="s">
        <v>55</v>
      </c>
      <c r="B67" s="32"/>
      <c r="C67" s="33" t="s">
        <v>127</v>
      </c>
      <c r="D67" s="36"/>
      <c r="E67" s="49">
        <v>7</v>
      </c>
      <c r="F67" s="195">
        <v>6597.73</v>
      </c>
      <c r="G67" s="142">
        <v>0</v>
      </c>
      <c r="H67" s="213"/>
      <c r="I67" s="213"/>
    </row>
    <row r="68" spans="1:19">
      <c r="A68" s="31" t="s">
        <v>128</v>
      </c>
      <c r="B68" s="32"/>
      <c r="C68" s="33" t="s">
        <v>129</v>
      </c>
      <c r="D68" s="36"/>
      <c r="E68" s="158"/>
      <c r="F68" s="142">
        <v>0</v>
      </c>
      <c r="G68" s="142">
        <v>0</v>
      </c>
      <c r="H68" s="213"/>
      <c r="I68" s="213"/>
    </row>
    <row r="69" spans="1:19">
      <c r="A69" s="26" t="s">
        <v>63</v>
      </c>
      <c r="B69" s="42" t="s">
        <v>130</v>
      </c>
      <c r="C69" s="43"/>
      <c r="D69" s="44"/>
      <c r="E69" s="26"/>
      <c r="F69" s="182">
        <f>F70+F71+F72+F73+F74+F75+F78+F79+F80+F81+F82+F83</f>
        <v>194512.88999999998</v>
      </c>
      <c r="G69" s="182">
        <f>G70+G71+G72+G73+G74+G75+G78+G79+G80+G81+G82+G83</f>
        <v>101994.06999999999</v>
      </c>
      <c r="H69" s="213"/>
      <c r="I69" s="213"/>
    </row>
    <row r="70" spans="1:19">
      <c r="A70" s="31" t="s">
        <v>65</v>
      </c>
      <c r="B70" s="32"/>
      <c r="C70" s="33" t="s">
        <v>131</v>
      </c>
      <c r="D70" s="34"/>
      <c r="E70" s="49"/>
      <c r="F70" s="142">
        <v>0</v>
      </c>
      <c r="G70" s="142">
        <v>0</v>
      </c>
      <c r="H70" s="213"/>
      <c r="I70" s="213"/>
    </row>
    <row r="71" spans="1:19">
      <c r="A71" s="31" t="s">
        <v>67</v>
      </c>
      <c r="B71" s="81"/>
      <c r="C71" s="33" t="s">
        <v>132</v>
      </c>
      <c r="D71" s="82"/>
      <c r="E71" s="157"/>
      <c r="F71" s="142">
        <v>0</v>
      </c>
      <c r="G71" s="142">
        <v>0</v>
      </c>
      <c r="H71" s="213"/>
      <c r="I71" s="213"/>
    </row>
    <row r="72" spans="1:19">
      <c r="A72" s="31" t="s">
        <v>69</v>
      </c>
      <c r="B72" s="81"/>
      <c r="C72" s="33" t="s">
        <v>133</v>
      </c>
      <c r="D72" s="82"/>
      <c r="E72" s="157"/>
      <c r="F72" s="142">
        <v>0</v>
      </c>
      <c r="G72" s="142">
        <v>0</v>
      </c>
      <c r="H72" s="213"/>
      <c r="I72" s="213"/>
    </row>
    <row r="73" spans="1:19">
      <c r="A73" s="83" t="s">
        <v>71</v>
      </c>
      <c r="B73" s="64"/>
      <c r="C73" s="85" t="s">
        <v>134</v>
      </c>
      <c r="D73" s="66"/>
      <c r="E73" s="157"/>
      <c r="F73" s="142">
        <v>0</v>
      </c>
      <c r="G73" s="142">
        <v>0</v>
      </c>
      <c r="H73" s="213"/>
      <c r="I73" s="213"/>
      <c r="L73" s="261"/>
    </row>
    <row r="74" spans="1:19">
      <c r="A74" s="49" t="s">
        <v>73</v>
      </c>
      <c r="B74" s="40"/>
      <c r="C74" s="40" t="s">
        <v>135</v>
      </c>
      <c r="D74" s="34"/>
      <c r="E74" s="159"/>
      <c r="F74" s="142">
        <v>0</v>
      </c>
      <c r="G74" s="142">
        <v>0</v>
      </c>
      <c r="H74" s="213"/>
      <c r="I74" s="213"/>
      <c r="L74" s="261"/>
    </row>
    <row r="75" spans="1:19">
      <c r="A75" s="86" t="s">
        <v>75</v>
      </c>
      <c r="B75" s="43"/>
      <c r="C75" s="87" t="s">
        <v>136</v>
      </c>
      <c r="D75" s="88"/>
      <c r="E75" s="26"/>
      <c r="F75" s="182">
        <f>F76+F77</f>
        <v>0</v>
      </c>
      <c r="G75" s="182">
        <f>G76+G77</f>
        <v>0</v>
      </c>
      <c r="H75" s="213"/>
      <c r="I75" s="213"/>
    </row>
    <row r="76" spans="1:19">
      <c r="A76" s="58" t="s">
        <v>137</v>
      </c>
      <c r="B76" s="46"/>
      <c r="C76" s="68"/>
      <c r="D76" s="48" t="s">
        <v>138</v>
      </c>
      <c r="E76" s="157"/>
      <c r="F76" s="142">
        <v>0</v>
      </c>
      <c r="G76" s="142">
        <v>0</v>
      </c>
      <c r="H76" s="213"/>
      <c r="I76" s="213"/>
      <c r="L76" s="261"/>
    </row>
    <row r="77" spans="1:19">
      <c r="A77" s="58" t="s">
        <v>139</v>
      </c>
      <c r="B77" s="46"/>
      <c r="C77" s="68"/>
      <c r="D77" s="48" t="s">
        <v>140</v>
      </c>
      <c r="E77" s="160"/>
      <c r="F77" s="142">
        <v>0</v>
      </c>
      <c r="G77" s="142">
        <v>0</v>
      </c>
      <c r="H77" s="213"/>
      <c r="I77" s="213"/>
      <c r="S77" s="248"/>
    </row>
    <row r="78" spans="1:19">
      <c r="A78" s="58" t="s">
        <v>77</v>
      </c>
      <c r="B78" s="62"/>
      <c r="C78" s="89" t="s">
        <v>141</v>
      </c>
      <c r="D78" s="90"/>
      <c r="E78" s="157"/>
      <c r="F78" s="142">
        <v>0</v>
      </c>
      <c r="G78" s="142">
        <v>0</v>
      </c>
      <c r="H78" s="213"/>
      <c r="I78" s="213"/>
      <c r="L78" s="261"/>
      <c r="M78" s="261"/>
      <c r="S78" s="248"/>
    </row>
    <row r="79" spans="1:19">
      <c r="A79" s="58" t="s">
        <v>79</v>
      </c>
      <c r="B79" s="91"/>
      <c r="C79" s="47" t="s">
        <v>142</v>
      </c>
      <c r="D79" s="92"/>
      <c r="E79" s="157"/>
      <c r="F79" s="142">
        <v>0</v>
      </c>
      <c r="G79" s="142">
        <v>0</v>
      </c>
      <c r="H79" s="213"/>
      <c r="I79" s="213"/>
      <c r="N79" s="282"/>
      <c r="S79" s="248"/>
    </row>
    <row r="80" spans="1:19">
      <c r="A80" s="58" t="s">
        <v>81</v>
      </c>
      <c r="B80" s="32"/>
      <c r="C80" s="33" t="s">
        <v>143</v>
      </c>
      <c r="D80" s="36"/>
      <c r="E80" s="157"/>
      <c r="F80" s="195">
        <v>3891.51</v>
      </c>
      <c r="G80" s="195">
        <v>934.77</v>
      </c>
      <c r="H80" s="213"/>
      <c r="I80" s="213"/>
      <c r="J80" s="212"/>
      <c r="L80" s="276"/>
      <c r="M80" s="262"/>
      <c r="P80" s="261"/>
      <c r="S80" s="248"/>
    </row>
    <row r="81" spans="1:20">
      <c r="A81" s="58" t="s">
        <v>83</v>
      </c>
      <c r="B81" s="32"/>
      <c r="C81" s="33" t="s">
        <v>144</v>
      </c>
      <c r="D81" s="36"/>
      <c r="E81" s="157"/>
      <c r="F81" s="195">
        <v>89148.93</v>
      </c>
      <c r="G81" s="195">
        <v>5.15</v>
      </c>
      <c r="H81" s="213"/>
      <c r="I81" s="261"/>
      <c r="L81" s="283"/>
      <c r="P81" s="262"/>
      <c r="Q81" s="262"/>
      <c r="S81" s="248"/>
    </row>
    <row r="82" spans="1:20">
      <c r="A82" s="31" t="s">
        <v>145</v>
      </c>
      <c r="B82" s="46"/>
      <c r="C82" s="47" t="s">
        <v>146</v>
      </c>
      <c r="D82" s="48"/>
      <c r="E82" s="157">
        <v>8</v>
      </c>
      <c r="F82" s="195">
        <v>96864.18</v>
      </c>
      <c r="G82" s="195">
        <v>96864.18</v>
      </c>
      <c r="H82" s="213"/>
      <c r="I82" s="212"/>
      <c r="K82" s="261"/>
      <c r="L82" s="283"/>
      <c r="S82" s="248"/>
    </row>
    <row r="83" spans="1:20">
      <c r="A83" s="31" t="s">
        <v>147</v>
      </c>
      <c r="B83" s="32"/>
      <c r="C83" s="33" t="s">
        <v>148</v>
      </c>
      <c r="D83" s="36"/>
      <c r="E83" s="157"/>
      <c r="F83" s="195">
        <v>4608.2700000000004</v>
      </c>
      <c r="G83" s="195">
        <v>4189.97</v>
      </c>
      <c r="H83" s="259"/>
      <c r="I83" s="212"/>
      <c r="J83" s="261"/>
      <c r="K83" s="261"/>
      <c r="L83" s="283"/>
      <c r="S83" s="263"/>
    </row>
    <row r="84" spans="1:20">
      <c r="A84" s="21" t="s">
        <v>149</v>
      </c>
      <c r="B84" s="93" t="s">
        <v>150</v>
      </c>
      <c r="C84" s="94"/>
      <c r="D84" s="95"/>
      <c r="E84" s="161"/>
      <c r="F84" s="181">
        <f>F85+F86+F89+F90</f>
        <v>80904.47</v>
      </c>
      <c r="G84" s="181">
        <f>G85+G86+G89+G90</f>
        <v>91585.78</v>
      </c>
      <c r="H84" s="213"/>
      <c r="I84" s="284"/>
      <c r="J84" s="284"/>
      <c r="K84" s="276"/>
      <c r="O84" s="280"/>
      <c r="P84" s="261"/>
    </row>
    <row r="85" spans="1:20">
      <c r="A85" s="49" t="s">
        <v>51</v>
      </c>
      <c r="B85" s="50" t="s">
        <v>151</v>
      </c>
      <c r="C85" s="32"/>
      <c r="D85" s="80"/>
      <c r="E85" s="158"/>
      <c r="F85" s="142">
        <v>0</v>
      </c>
      <c r="G85" s="142">
        <v>0</v>
      </c>
      <c r="H85" s="213"/>
      <c r="I85" s="212"/>
      <c r="J85" s="261"/>
      <c r="K85" s="281"/>
      <c r="L85" s="283"/>
      <c r="M85" s="281"/>
      <c r="O85" s="280"/>
      <c r="T85" s="259"/>
    </row>
    <row r="86" spans="1:20">
      <c r="A86" s="26" t="s">
        <v>63</v>
      </c>
      <c r="B86" s="27" t="s">
        <v>152</v>
      </c>
      <c r="C86" s="56"/>
      <c r="D86" s="57"/>
      <c r="E86" s="26"/>
      <c r="F86" s="182">
        <f>F87+F88</f>
        <v>0</v>
      </c>
      <c r="G86" s="182">
        <f>G87+G88</f>
        <v>0</v>
      </c>
      <c r="H86" s="213"/>
      <c r="I86" s="212"/>
      <c r="K86" s="281"/>
      <c r="L86" s="283"/>
      <c r="M86" s="281"/>
      <c r="P86" s="276"/>
    </row>
    <row r="87" spans="1:20">
      <c r="A87" s="31" t="s">
        <v>65</v>
      </c>
      <c r="B87" s="32"/>
      <c r="C87" s="33" t="s">
        <v>153</v>
      </c>
      <c r="D87" s="36"/>
      <c r="E87" s="49"/>
      <c r="F87" s="142">
        <v>0</v>
      </c>
      <c r="G87" s="142">
        <v>0</v>
      </c>
      <c r="H87" s="213"/>
      <c r="I87" s="276"/>
      <c r="J87" s="276"/>
    </row>
    <row r="88" spans="1:20">
      <c r="A88" s="31" t="s">
        <v>67</v>
      </c>
      <c r="B88" s="32"/>
      <c r="C88" s="33" t="s">
        <v>154</v>
      </c>
      <c r="D88" s="36"/>
      <c r="E88" s="49"/>
      <c r="F88" s="142"/>
      <c r="G88" s="142"/>
      <c r="H88" s="213"/>
      <c r="I88" s="213"/>
    </row>
    <row r="89" spans="1:20">
      <c r="A89" s="60" t="s">
        <v>85</v>
      </c>
      <c r="B89" s="68" t="s">
        <v>155</v>
      </c>
      <c r="C89" s="68"/>
      <c r="D89" s="96"/>
      <c r="E89" s="49"/>
      <c r="F89" s="142">
        <v>0</v>
      </c>
      <c r="G89" s="142">
        <v>0</v>
      </c>
      <c r="H89" s="213"/>
      <c r="I89" s="213"/>
    </row>
    <row r="90" spans="1:20">
      <c r="A90" s="41" t="s">
        <v>87</v>
      </c>
      <c r="B90" s="42" t="s">
        <v>156</v>
      </c>
      <c r="C90" s="43"/>
      <c r="D90" s="44"/>
      <c r="E90" s="26"/>
      <c r="F90" s="182">
        <f>F91+F92</f>
        <v>80904.47</v>
      </c>
      <c r="G90" s="182">
        <f>G91+G92</f>
        <v>91585.78</v>
      </c>
      <c r="H90" s="214"/>
      <c r="I90" s="214"/>
    </row>
    <row r="91" spans="1:20">
      <c r="A91" s="31" t="s">
        <v>157</v>
      </c>
      <c r="B91" s="53"/>
      <c r="C91" s="33" t="s">
        <v>158</v>
      </c>
      <c r="D91" s="210"/>
      <c r="E91" s="211"/>
      <c r="F91" s="195">
        <v>-10681.31</v>
      </c>
      <c r="G91" s="266">
        <v>25242</v>
      </c>
      <c r="H91" s="214"/>
      <c r="I91" s="214"/>
      <c r="J91" s="212"/>
      <c r="K91" s="261"/>
      <c r="M91" s="285"/>
      <c r="O91" s="285"/>
      <c r="S91" s="260"/>
    </row>
    <row r="92" spans="1:20">
      <c r="A92" s="31" t="s">
        <v>159</v>
      </c>
      <c r="B92" s="53"/>
      <c r="C92" s="33" t="s">
        <v>160</v>
      </c>
      <c r="D92" s="97"/>
      <c r="E92" s="160"/>
      <c r="F92" s="195">
        <v>91585.78</v>
      </c>
      <c r="G92" s="195">
        <v>66343.78</v>
      </c>
      <c r="H92" s="214"/>
      <c r="I92" s="214"/>
      <c r="J92" s="286"/>
      <c r="L92" s="269"/>
      <c r="M92" s="268"/>
      <c r="O92" s="268"/>
      <c r="P92" s="275"/>
      <c r="Q92" s="287"/>
      <c r="S92" s="268"/>
    </row>
    <row r="93" spans="1:20">
      <c r="A93" s="20" t="s">
        <v>161</v>
      </c>
      <c r="B93" s="98" t="s">
        <v>162</v>
      </c>
      <c r="C93" s="99"/>
      <c r="D93" s="99"/>
      <c r="E93" s="160"/>
      <c r="F93" s="142">
        <v>0</v>
      </c>
      <c r="G93" s="142">
        <v>0</v>
      </c>
      <c r="H93" s="214"/>
      <c r="I93" s="214"/>
      <c r="J93" s="286"/>
      <c r="L93" s="269"/>
      <c r="M93" s="268"/>
      <c r="O93" s="268"/>
      <c r="P93" s="268"/>
      <c r="Q93" s="287"/>
      <c r="S93" s="268"/>
    </row>
    <row r="94" spans="1:20">
      <c r="A94" s="100"/>
      <c r="B94" s="301" t="s">
        <v>163</v>
      </c>
      <c r="C94" s="302"/>
      <c r="D94" s="303"/>
      <c r="E94" s="73"/>
      <c r="F94" s="183">
        <f>F59+F64+F84</f>
        <v>401126.42000000004</v>
      </c>
      <c r="G94" s="183">
        <f>G59+G64+G84</f>
        <v>317835.30999999994</v>
      </c>
      <c r="H94" s="214"/>
      <c r="I94" s="278"/>
      <c r="J94" s="278"/>
      <c r="M94" s="276"/>
      <c r="O94" s="262"/>
      <c r="P94" s="276"/>
      <c r="Q94" s="262"/>
      <c r="S94" s="262"/>
    </row>
    <row r="95" spans="1:20">
      <c r="A95" s="184"/>
      <c r="B95" s="185"/>
      <c r="C95" s="186"/>
      <c r="D95" s="186"/>
      <c r="E95" s="187"/>
      <c r="F95" s="188"/>
      <c r="G95" s="188"/>
      <c r="H95" s="214"/>
      <c r="I95" s="214"/>
      <c r="M95" s="277"/>
      <c r="P95" s="265"/>
      <c r="S95" s="260"/>
    </row>
    <row r="96" spans="1:20">
      <c r="A96" s="293"/>
      <c r="B96" s="293"/>
      <c r="C96" s="293"/>
      <c r="D96" s="293"/>
      <c r="E96" s="293"/>
      <c r="F96" s="145"/>
      <c r="G96" s="145"/>
      <c r="H96" s="214"/>
      <c r="I96" s="214"/>
      <c r="S96" s="260"/>
    </row>
    <row r="97" spans="1:19">
      <c r="A97" s="293" t="s">
        <v>278</v>
      </c>
      <c r="B97" s="293"/>
      <c r="C97" s="293"/>
      <c r="D97" s="293"/>
      <c r="E97" s="293"/>
      <c r="F97" s="296" t="s">
        <v>279</v>
      </c>
      <c r="G97" s="296"/>
      <c r="H97" s="214"/>
      <c r="I97" s="214"/>
      <c r="M97" s="278"/>
      <c r="P97" s="278"/>
      <c r="S97" s="260"/>
    </row>
    <row r="98" spans="1:19">
      <c r="A98" s="293" t="s">
        <v>0</v>
      </c>
      <c r="B98" s="293"/>
      <c r="C98" s="293"/>
      <c r="D98" s="293"/>
      <c r="E98" s="293"/>
      <c r="F98" s="295" t="s">
        <v>164</v>
      </c>
      <c r="G98" s="295"/>
      <c r="H98" s="214"/>
      <c r="I98" s="214"/>
      <c r="M98" s="265"/>
      <c r="P98" s="265"/>
    </row>
    <row r="99" spans="1:19">
      <c r="A99" s="293" t="s">
        <v>1</v>
      </c>
      <c r="B99" s="293"/>
      <c r="C99" s="293"/>
      <c r="D99" s="293"/>
      <c r="E99" s="293"/>
      <c r="F99" s="130"/>
      <c r="G99" s="130"/>
      <c r="H99" s="214"/>
      <c r="I99" s="214"/>
      <c r="M99" s="285"/>
      <c r="P99" s="285"/>
    </row>
    <row r="100" spans="1:19">
      <c r="A100" s="293"/>
      <c r="B100" s="293"/>
      <c r="C100" s="293"/>
      <c r="D100" s="293"/>
      <c r="E100" s="293"/>
      <c r="F100" s="295"/>
      <c r="G100" s="295"/>
      <c r="H100" s="214"/>
      <c r="I100" s="214"/>
    </row>
    <row r="101" spans="1:19">
      <c r="A101" s="293" t="s">
        <v>260</v>
      </c>
      <c r="B101" s="293"/>
      <c r="C101" s="293"/>
      <c r="D101" s="293"/>
      <c r="E101" s="293"/>
      <c r="F101" s="294" t="s">
        <v>261</v>
      </c>
      <c r="G101" s="294"/>
      <c r="H101" s="214"/>
      <c r="I101" s="214"/>
    </row>
    <row r="102" spans="1:19">
      <c r="A102" s="293" t="s">
        <v>256</v>
      </c>
      <c r="B102" s="293"/>
      <c r="C102" s="293"/>
      <c r="D102" s="293"/>
      <c r="E102" s="293"/>
      <c r="F102" s="295" t="s">
        <v>164</v>
      </c>
      <c r="G102" s="295"/>
      <c r="H102" s="214"/>
      <c r="I102" s="214"/>
      <c r="N102" s="269"/>
      <c r="O102" s="268"/>
    </row>
    <row r="103" spans="1:19">
      <c r="A103" s="14"/>
      <c r="B103" s="14"/>
      <c r="C103" s="14"/>
      <c r="D103" s="14"/>
      <c r="E103" s="11"/>
      <c r="F103" s="146"/>
      <c r="G103" s="146"/>
      <c r="H103" s="214"/>
      <c r="I103" s="214"/>
      <c r="N103" s="269"/>
      <c r="O103" s="268"/>
    </row>
    <row r="104" spans="1:19">
      <c r="A104" s="14"/>
      <c r="B104" s="14"/>
      <c r="C104" s="14"/>
      <c r="D104" s="14"/>
      <c r="E104" s="11"/>
      <c r="F104" s="146"/>
      <c r="G104" s="146"/>
      <c r="H104" s="213"/>
      <c r="I104" s="213"/>
      <c r="O104" s="262"/>
    </row>
    <row r="105" spans="1:19">
      <c r="A105" s="213"/>
      <c r="B105" s="213"/>
      <c r="C105" s="213"/>
      <c r="D105" s="216"/>
      <c r="E105" s="213"/>
      <c r="F105" s="288"/>
      <c r="G105" s="288"/>
      <c r="H105" s="213"/>
      <c r="I105" s="213"/>
    </row>
    <row r="106" spans="1:19">
      <c r="A106" s="213"/>
      <c r="B106" s="213"/>
      <c r="C106" s="213"/>
      <c r="D106" s="216"/>
      <c r="E106" s="213"/>
      <c r="F106" s="212"/>
      <c r="G106" s="212"/>
      <c r="H106" s="213"/>
      <c r="I106" s="213"/>
    </row>
  </sheetData>
  <mergeCells count="30">
    <mergeCell ref="E2:G2"/>
    <mergeCell ref="E3:G3"/>
    <mergeCell ref="A5:G6"/>
    <mergeCell ref="A7:G7"/>
    <mergeCell ref="A8:G8"/>
    <mergeCell ref="A9:G9"/>
    <mergeCell ref="A10:G11"/>
    <mergeCell ref="A12:E12"/>
    <mergeCell ref="A13:G13"/>
    <mergeCell ref="A14:G14"/>
    <mergeCell ref="A16:G16"/>
    <mergeCell ref="A17:G17"/>
    <mergeCell ref="D18:G18"/>
    <mergeCell ref="B19:D19"/>
    <mergeCell ref="C47:D47"/>
    <mergeCell ref="C53:D53"/>
    <mergeCell ref="B62:D62"/>
    <mergeCell ref="B94:D94"/>
    <mergeCell ref="A96:E96"/>
    <mergeCell ref="A97:E97"/>
    <mergeCell ref="A101:E101"/>
    <mergeCell ref="F101:G101"/>
    <mergeCell ref="A102:E102"/>
    <mergeCell ref="F102:G102"/>
    <mergeCell ref="F97:G97"/>
    <mergeCell ref="A98:E98"/>
    <mergeCell ref="F98:G98"/>
    <mergeCell ref="A99:E99"/>
    <mergeCell ref="A100:E100"/>
    <mergeCell ref="F100:G1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3"/>
  <sheetViews>
    <sheetView workbookViewId="0">
      <selection activeCell="H31" sqref="H31"/>
    </sheetView>
  </sheetViews>
  <sheetFormatPr defaultRowHeight="12.75"/>
  <cols>
    <col min="1" max="1" width="8" style="101" customWidth="1"/>
    <col min="2" max="2" width="1.5703125" style="101" hidden="1" customWidth="1"/>
    <col min="3" max="3" width="30.140625" style="101" customWidth="1"/>
    <col min="4" max="4" width="18.28515625" style="101" customWidth="1"/>
    <col min="5" max="5" width="0" style="101" hidden="1" customWidth="1"/>
    <col min="6" max="6" width="7.85546875" style="101" customWidth="1"/>
    <col min="7" max="7" width="11" style="101" customWidth="1"/>
    <col min="8" max="9" width="13.140625" style="138" customWidth="1"/>
    <col min="10" max="11" width="9.140625" style="217"/>
    <col min="12" max="13" width="10.140625" style="217" bestFit="1" customWidth="1"/>
    <col min="14" max="14" width="10.28515625" style="217" customWidth="1"/>
    <col min="15" max="15" width="10.85546875" style="217" customWidth="1"/>
    <col min="16" max="16" width="11.140625" style="217" customWidth="1"/>
    <col min="17" max="17" width="9.5703125" style="217" bestFit="1" customWidth="1"/>
    <col min="18" max="42" width="9.140625" style="217"/>
    <col min="43" max="16384" width="9.140625" style="101"/>
  </cols>
  <sheetData>
    <row r="1" spans="1:9" ht="6" customHeight="1">
      <c r="G1" s="102"/>
      <c r="H1" s="131"/>
    </row>
    <row r="2" spans="1:9" ht="15.75">
      <c r="D2" s="103"/>
      <c r="F2" s="2" t="s">
        <v>168</v>
      </c>
      <c r="G2" s="132"/>
      <c r="H2" s="132"/>
      <c r="I2" s="101"/>
    </row>
    <row r="3" spans="1:9" ht="15.75">
      <c r="F3" s="2" t="s">
        <v>42</v>
      </c>
      <c r="G3" s="132"/>
      <c r="H3" s="132"/>
      <c r="I3" s="101"/>
    </row>
    <row r="4" spans="1:9" ht="8.25" customHeight="1"/>
    <row r="5" spans="1:9">
      <c r="A5" s="338" t="s">
        <v>169</v>
      </c>
      <c r="B5" s="339"/>
      <c r="C5" s="339"/>
      <c r="D5" s="339"/>
      <c r="E5" s="339"/>
      <c r="F5" s="339"/>
      <c r="G5" s="339"/>
      <c r="H5" s="339"/>
      <c r="I5" s="339"/>
    </row>
    <row r="6" spans="1:9">
      <c r="A6" s="340" t="s">
        <v>170</v>
      </c>
      <c r="B6" s="339"/>
      <c r="C6" s="339"/>
      <c r="D6" s="339"/>
      <c r="E6" s="339"/>
      <c r="F6" s="339"/>
      <c r="G6" s="339"/>
      <c r="H6" s="339"/>
      <c r="I6" s="339"/>
    </row>
    <row r="7" spans="1:9" ht="12.75" customHeight="1">
      <c r="A7" s="331" t="s">
        <v>257</v>
      </c>
      <c r="B7" s="331"/>
      <c r="C7" s="331"/>
      <c r="D7" s="331"/>
      <c r="E7" s="331"/>
      <c r="F7" s="331"/>
      <c r="G7" s="331"/>
      <c r="H7" s="331"/>
      <c r="I7" s="331"/>
    </row>
    <row r="8" spans="1:9">
      <c r="A8" s="341" t="s">
        <v>171</v>
      </c>
      <c r="B8" s="342"/>
      <c r="C8" s="342"/>
      <c r="D8" s="342"/>
      <c r="E8" s="342"/>
      <c r="F8" s="342"/>
      <c r="G8" s="342"/>
      <c r="H8" s="342"/>
      <c r="I8" s="342"/>
    </row>
    <row r="9" spans="1:9">
      <c r="A9" s="341" t="s">
        <v>262</v>
      </c>
      <c r="B9" s="342"/>
      <c r="C9" s="342"/>
      <c r="D9" s="342"/>
      <c r="E9" s="342"/>
      <c r="F9" s="342"/>
      <c r="G9" s="342"/>
      <c r="H9" s="342"/>
      <c r="I9" s="342"/>
    </row>
    <row r="10" spans="1:9">
      <c r="A10" s="341" t="s">
        <v>40</v>
      </c>
      <c r="B10" s="339"/>
      <c r="C10" s="339"/>
      <c r="D10" s="339"/>
      <c r="E10" s="339"/>
      <c r="F10" s="339"/>
      <c r="G10" s="339"/>
      <c r="H10" s="339"/>
      <c r="I10" s="339"/>
    </row>
    <row r="11" spans="1:9" ht="5.25" customHeight="1">
      <c r="A11" s="343"/>
      <c r="B11" s="337"/>
      <c r="C11" s="337"/>
      <c r="D11" s="337"/>
      <c r="E11" s="337"/>
      <c r="F11" s="337"/>
      <c r="G11" s="337"/>
      <c r="H11" s="337"/>
      <c r="I11" s="337"/>
    </row>
    <row r="12" spans="1:9" ht="15">
      <c r="A12" s="344" t="s">
        <v>172</v>
      </c>
      <c r="B12" s="345"/>
      <c r="C12" s="345"/>
      <c r="D12" s="345"/>
      <c r="E12" s="345"/>
      <c r="F12" s="345"/>
      <c r="G12" s="345"/>
      <c r="H12" s="345"/>
      <c r="I12" s="345"/>
    </row>
    <row r="13" spans="1:9" ht="6" customHeight="1">
      <c r="A13" s="336"/>
      <c r="B13" s="337"/>
      <c r="C13" s="337"/>
      <c r="D13" s="337"/>
      <c r="E13" s="337"/>
      <c r="F13" s="337"/>
      <c r="G13" s="337"/>
      <c r="H13" s="337"/>
      <c r="I13" s="337"/>
    </row>
    <row r="14" spans="1:9" ht="15">
      <c r="A14" s="344" t="s">
        <v>283</v>
      </c>
      <c r="B14" s="345"/>
      <c r="C14" s="345"/>
      <c r="D14" s="345"/>
      <c r="E14" s="345"/>
      <c r="F14" s="345"/>
      <c r="G14" s="345"/>
      <c r="H14" s="345"/>
      <c r="I14" s="345"/>
    </row>
    <row r="15" spans="1:9" ht="7.5" customHeight="1">
      <c r="A15" s="17"/>
      <c r="B15" s="125"/>
      <c r="C15" s="125"/>
      <c r="D15" s="125"/>
      <c r="E15" s="125"/>
      <c r="F15" s="125"/>
      <c r="G15" s="125"/>
      <c r="H15" s="133"/>
      <c r="I15" s="133"/>
    </row>
    <row r="16" spans="1:9" ht="12.75" customHeight="1">
      <c r="A16" s="346" t="s">
        <v>286</v>
      </c>
      <c r="B16" s="347"/>
      <c r="C16" s="347"/>
      <c r="D16" s="347"/>
      <c r="E16" s="347"/>
      <c r="F16" s="347"/>
      <c r="G16" s="347"/>
      <c r="H16" s="347"/>
      <c r="I16" s="347"/>
    </row>
    <row r="17" spans="1:42" ht="10.5" customHeight="1">
      <c r="A17" s="336" t="s">
        <v>45</v>
      </c>
      <c r="B17" s="337"/>
      <c r="C17" s="337"/>
      <c r="D17" s="337"/>
      <c r="E17" s="337"/>
      <c r="F17" s="337"/>
      <c r="G17" s="337"/>
      <c r="H17" s="337"/>
      <c r="I17" s="337"/>
    </row>
    <row r="18" spans="1:42" s="125" customFormat="1" ht="12.75" customHeight="1">
      <c r="A18" s="349" t="s">
        <v>267</v>
      </c>
      <c r="B18" s="337"/>
      <c r="C18" s="337"/>
      <c r="D18" s="337"/>
      <c r="E18" s="337"/>
      <c r="F18" s="337"/>
      <c r="G18" s="337"/>
      <c r="H18" s="337"/>
      <c r="I18" s="337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</row>
    <row r="19" spans="1:42" s="104" customFormat="1" ht="42.75" customHeight="1">
      <c r="A19" s="350" t="s">
        <v>46</v>
      </c>
      <c r="B19" s="350"/>
      <c r="C19" s="350" t="s">
        <v>47</v>
      </c>
      <c r="D19" s="351"/>
      <c r="E19" s="351"/>
      <c r="F19" s="351"/>
      <c r="G19" s="168" t="s">
        <v>173</v>
      </c>
      <c r="H19" s="272" t="s">
        <v>288</v>
      </c>
      <c r="I19" s="237" t="s">
        <v>287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</row>
    <row r="20" spans="1:42" ht="15.75">
      <c r="A20" s="105" t="s">
        <v>49</v>
      </c>
      <c r="B20" s="106" t="s">
        <v>174</v>
      </c>
      <c r="C20" s="352" t="s">
        <v>174</v>
      </c>
      <c r="D20" s="353"/>
      <c r="E20" s="353"/>
      <c r="F20" s="353"/>
      <c r="G20" s="106"/>
      <c r="H20" s="134">
        <f>H21+H28</f>
        <v>595869.57999999996</v>
      </c>
      <c r="I20" s="134">
        <f>I21+I28</f>
        <v>562431.41</v>
      </c>
      <c r="L20" s="242"/>
      <c r="M20" s="246"/>
    </row>
    <row r="21" spans="1:42" ht="15.75">
      <c r="A21" s="84" t="s">
        <v>51</v>
      </c>
      <c r="B21" s="107" t="s">
        <v>175</v>
      </c>
      <c r="C21" s="354" t="s">
        <v>175</v>
      </c>
      <c r="D21" s="354"/>
      <c r="E21" s="354"/>
      <c r="F21" s="354"/>
      <c r="G21" s="162">
        <v>8</v>
      </c>
      <c r="H21" s="135">
        <f>H22+H23+H24+H25</f>
        <v>539584.72</v>
      </c>
      <c r="I21" s="135">
        <f>I22+I23+I24+I25</f>
        <v>517563.61</v>
      </c>
      <c r="L21" s="243"/>
      <c r="M21" s="243"/>
      <c r="N21" s="243"/>
      <c r="O21" s="243"/>
      <c r="P21" s="243"/>
    </row>
    <row r="22" spans="1:42" ht="15.75">
      <c r="A22" s="128" t="s">
        <v>176</v>
      </c>
      <c r="B22" s="129" t="s">
        <v>118</v>
      </c>
      <c r="C22" s="355" t="s">
        <v>118</v>
      </c>
      <c r="D22" s="355"/>
      <c r="E22" s="355"/>
      <c r="F22" s="355"/>
      <c r="G22" s="163"/>
      <c r="H22" s="178">
        <v>193010.1</v>
      </c>
      <c r="I22" s="178">
        <v>175447.67</v>
      </c>
      <c r="L22" s="244"/>
      <c r="M22" s="244"/>
      <c r="N22" s="244"/>
      <c r="O22" s="244"/>
      <c r="P22" s="244"/>
    </row>
    <row r="23" spans="1:42" ht="15.75">
      <c r="A23" s="108" t="s">
        <v>177</v>
      </c>
      <c r="B23" s="110" t="s">
        <v>178</v>
      </c>
      <c r="C23" s="356" t="s">
        <v>178</v>
      </c>
      <c r="D23" s="356"/>
      <c r="E23" s="356"/>
      <c r="F23" s="356"/>
      <c r="G23" s="164"/>
      <c r="H23" s="169">
        <v>283249.65999999997</v>
      </c>
      <c r="I23" s="169">
        <v>259973.2</v>
      </c>
      <c r="L23" s="244"/>
      <c r="M23" s="244"/>
      <c r="N23" s="244"/>
      <c r="O23" s="244"/>
      <c r="P23" s="244"/>
    </row>
    <row r="24" spans="1:42" ht="15.75">
      <c r="A24" s="108" t="s">
        <v>179</v>
      </c>
      <c r="B24" s="109" t="s">
        <v>180</v>
      </c>
      <c r="C24" s="356" t="s">
        <v>180</v>
      </c>
      <c r="D24" s="356"/>
      <c r="E24" s="356"/>
      <c r="F24" s="356"/>
      <c r="G24" s="164"/>
      <c r="H24" s="169">
        <v>63324.959999999999</v>
      </c>
      <c r="I24" s="169">
        <v>82142.740000000005</v>
      </c>
      <c r="L24" s="244"/>
      <c r="M24" s="244"/>
      <c r="N24" s="244"/>
      <c r="O24" s="244"/>
      <c r="P24" s="244"/>
    </row>
    <row r="25" spans="1:42" ht="15.75">
      <c r="A25" s="108" t="s">
        <v>181</v>
      </c>
      <c r="B25" s="110" t="s">
        <v>182</v>
      </c>
      <c r="C25" s="348" t="s">
        <v>182</v>
      </c>
      <c r="D25" s="348"/>
      <c r="E25" s="348"/>
      <c r="F25" s="348"/>
      <c r="G25" s="164"/>
      <c r="H25" s="169">
        <v>0</v>
      </c>
      <c r="I25" s="169">
        <v>0</v>
      </c>
      <c r="L25" s="244"/>
      <c r="M25" s="244"/>
      <c r="N25" s="244"/>
      <c r="O25" s="244"/>
      <c r="P25" s="244"/>
    </row>
    <row r="26" spans="1:42" ht="15.75">
      <c r="A26" s="108" t="s">
        <v>63</v>
      </c>
      <c r="B26" s="109" t="s">
        <v>183</v>
      </c>
      <c r="C26" s="356" t="s">
        <v>183</v>
      </c>
      <c r="D26" s="356"/>
      <c r="E26" s="356"/>
      <c r="F26" s="356"/>
      <c r="G26" s="164"/>
      <c r="H26" s="254">
        <v>0</v>
      </c>
      <c r="I26" s="254">
        <v>0</v>
      </c>
      <c r="L26" s="244"/>
      <c r="M26" s="244"/>
      <c r="N26" s="244"/>
      <c r="O26" s="244"/>
      <c r="P26" s="244"/>
    </row>
    <row r="27" spans="1:42" ht="15.75">
      <c r="A27" s="84" t="s">
        <v>85</v>
      </c>
      <c r="B27" s="107" t="s">
        <v>184</v>
      </c>
      <c r="C27" s="357" t="s">
        <v>184</v>
      </c>
      <c r="D27" s="357"/>
      <c r="E27" s="357"/>
      <c r="F27" s="357"/>
      <c r="G27" s="162"/>
      <c r="H27" s="135">
        <f>H28+H29</f>
        <v>56284.86</v>
      </c>
      <c r="I27" s="135">
        <f>I28+I29</f>
        <v>44867.8</v>
      </c>
      <c r="L27" s="245"/>
      <c r="M27" s="245"/>
      <c r="N27" s="245"/>
      <c r="O27" s="245"/>
      <c r="P27" s="245"/>
      <c r="Q27" s="245"/>
    </row>
    <row r="28" spans="1:42" ht="15.75">
      <c r="A28" s="108" t="s">
        <v>185</v>
      </c>
      <c r="B28" s="110" t="s">
        <v>186</v>
      </c>
      <c r="C28" s="348" t="s">
        <v>186</v>
      </c>
      <c r="D28" s="348"/>
      <c r="E28" s="348"/>
      <c r="F28" s="348"/>
      <c r="G28" s="163">
        <v>9</v>
      </c>
      <c r="H28" s="169">
        <v>56284.86</v>
      </c>
      <c r="I28" s="169">
        <v>44867.8</v>
      </c>
      <c r="M28" s="244"/>
      <c r="N28" s="244"/>
      <c r="O28" s="244"/>
      <c r="P28" s="244"/>
      <c r="Q28" s="244"/>
      <c r="R28" s="243"/>
    </row>
    <row r="29" spans="1:42" ht="15.75">
      <c r="A29" s="108" t="s">
        <v>187</v>
      </c>
      <c r="B29" s="110" t="s">
        <v>188</v>
      </c>
      <c r="C29" s="356" t="s">
        <v>188</v>
      </c>
      <c r="D29" s="356"/>
      <c r="E29" s="356"/>
      <c r="F29" s="356"/>
      <c r="G29" s="164"/>
      <c r="H29" s="179">
        <v>0</v>
      </c>
      <c r="I29" s="179">
        <v>0</v>
      </c>
      <c r="M29" s="244"/>
      <c r="N29" s="244"/>
      <c r="O29" s="244"/>
      <c r="P29" s="244"/>
    </row>
    <row r="30" spans="1:42" ht="15.75">
      <c r="A30" s="105" t="s">
        <v>88</v>
      </c>
      <c r="B30" s="106" t="s">
        <v>189</v>
      </c>
      <c r="C30" s="352" t="s">
        <v>189</v>
      </c>
      <c r="D30" s="352"/>
      <c r="E30" s="352"/>
      <c r="F30" s="352"/>
      <c r="G30" s="165"/>
      <c r="H30" s="134">
        <f>H31+H32+H33+H34+H35+H36+H37+H38+H39+H40+H41+H42+H43+H44</f>
        <v>606550.8899999999</v>
      </c>
      <c r="I30" s="134">
        <f>I31+I32+I33+I34+I35+I36+I37+I38+I39+I40+I41+I42+I43+I44</f>
        <v>582982.73999999987</v>
      </c>
      <c r="M30" s="243"/>
      <c r="N30" s="243"/>
    </row>
    <row r="31" spans="1:42" ht="15.75">
      <c r="A31" s="128" t="s">
        <v>51</v>
      </c>
      <c r="B31" s="129" t="s">
        <v>190</v>
      </c>
      <c r="C31" s="348" t="s">
        <v>191</v>
      </c>
      <c r="D31" s="358"/>
      <c r="E31" s="358"/>
      <c r="F31" s="358"/>
      <c r="G31" s="163"/>
      <c r="H31" s="169">
        <v>533650.97</v>
      </c>
      <c r="I31" s="169">
        <v>473847.38</v>
      </c>
      <c r="M31" s="244"/>
      <c r="N31" s="244"/>
      <c r="O31" s="244"/>
      <c r="P31" s="245"/>
      <c r="Q31" s="244"/>
    </row>
    <row r="32" spans="1:42" ht="15.75">
      <c r="A32" s="108" t="s">
        <v>63</v>
      </c>
      <c r="B32" s="109" t="s">
        <v>192</v>
      </c>
      <c r="C32" s="356" t="s">
        <v>193</v>
      </c>
      <c r="D32" s="359"/>
      <c r="E32" s="359"/>
      <c r="F32" s="359"/>
      <c r="G32" s="164"/>
      <c r="H32" s="169">
        <v>13207.62</v>
      </c>
      <c r="I32" s="169">
        <v>31888.54</v>
      </c>
    </row>
    <row r="33" spans="1:16" ht="15.75">
      <c r="A33" s="108" t="s">
        <v>85</v>
      </c>
      <c r="B33" s="109" t="s">
        <v>194</v>
      </c>
      <c r="C33" s="356" t="s">
        <v>195</v>
      </c>
      <c r="D33" s="359"/>
      <c r="E33" s="359"/>
      <c r="F33" s="359"/>
      <c r="G33" s="164"/>
      <c r="H33" s="136">
        <v>11072.01</v>
      </c>
      <c r="I33" s="136">
        <v>7739.29</v>
      </c>
    </row>
    <row r="34" spans="1:16" ht="15.75">
      <c r="A34" s="108" t="s">
        <v>87</v>
      </c>
      <c r="B34" s="109" t="s">
        <v>196</v>
      </c>
      <c r="C34" s="360" t="s">
        <v>197</v>
      </c>
      <c r="D34" s="359"/>
      <c r="E34" s="359"/>
      <c r="F34" s="359"/>
      <c r="G34" s="164"/>
      <c r="H34" s="136">
        <v>0</v>
      </c>
      <c r="I34" s="136">
        <v>0</v>
      </c>
    </row>
    <row r="35" spans="1:16" ht="15.75">
      <c r="A35" s="108" t="s">
        <v>113</v>
      </c>
      <c r="B35" s="109" t="s">
        <v>198</v>
      </c>
      <c r="C35" s="360" t="s">
        <v>199</v>
      </c>
      <c r="D35" s="359"/>
      <c r="E35" s="359"/>
      <c r="F35" s="359"/>
      <c r="G35" s="164"/>
      <c r="H35" s="169">
        <v>8771.5300000000007</v>
      </c>
      <c r="I35" s="169">
        <v>10924.66</v>
      </c>
      <c r="M35" s="243"/>
      <c r="N35" s="243"/>
      <c r="O35" s="243"/>
      <c r="P35" s="243"/>
    </row>
    <row r="36" spans="1:16" ht="15.75">
      <c r="A36" s="108" t="s">
        <v>200</v>
      </c>
      <c r="B36" s="109" t="s">
        <v>201</v>
      </c>
      <c r="C36" s="360" t="s">
        <v>202</v>
      </c>
      <c r="D36" s="359"/>
      <c r="E36" s="359"/>
      <c r="F36" s="359"/>
      <c r="G36" s="164"/>
      <c r="H36" s="169">
        <v>581</v>
      </c>
      <c r="I36" s="169">
        <v>100</v>
      </c>
      <c r="M36" s="244"/>
      <c r="P36" s="244"/>
    </row>
    <row r="37" spans="1:16" ht="15.75">
      <c r="A37" s="108" t="s">
        <v>203</v>
      </c>
      <c r="B37" s="109" t="s">
        <v>204</v>
      </c>
      <c r="C37" s="360" t="s">
        <v>205</v>
      </c>
      <c r="D37" s="359"/>
      <c r="E37" s="359"/>
      <c r="F37" s="359"/>
      <c r="G37" s="164"/>
      <c r="H37" s="136">
        <v>450</v>
      </c>
      <c r="I37" s="136">
        <v>0</v>
      </c>
      <c r="L37" s="244"/>
      <c r="M37" s="244"/>
      <c r="P37" s="244"/>
    </row>
    <row r="38" spans="1:16" ht="15.75">
      <c r="A38" s="108" t="s">
        <v>206</v>
      </c>
      <c r="B38" s="109" t="s">
        <v>207</v>
      </c>
      <c r="C38" s="356" t="s">
        <v>207</v>
      </c>
      <c r="D38" s="359"/>
      <c r="E38" s="359"/>
      <c r="F38" s="359"/>
      <c r="G38" s="164"/>
      <c r="H38" s="136">
        <v>0</v>
      </c>
      <c r="I38" s="136">
        <v>0</v>
      </c>
      <c r="M38" s="244"/>
      <c r="N38" s="258"/>
      <c r="P38" s="244"/>
    </row>
    <row r="39" spans="1:16" ht="15.75">
      <c r="A39" s="108" t="s">
        <v>208</v>
      </c>
      <c r="B39" s="109" t="s">
        <v>209</v>
      </c>
      <c r="C39" s="355" t="s">
        <v>209</v>
      </c>
      <c r="D39" s="358"/>
      <c r="E39" s="358"/>
      <c r="F39" s="358"/>
      <c r="G39" s="164"/>
      <c r="H39" s="169">
        <v>672.57</v>
      </c>
      <c r="I39" s="169">
        <v>1358.32</v>
      </c>
      <c r="L39" s="244"/>
      <c r="M39" s="244"/>
      <c r="N39" s="258"/>
      <c r="P39" s="244"/>
    </row>
    <row r="40" spans="1:16" ht="15.75" customHeight="1">
      <c r="A40" s="108" t="s">
        <v>210</v>
      </c>
      <c r="B40" s="109" t="s">
        <v>211</v>
      </c>
      <c r="C40" s="356" t="s">
        <v>212</v>
      </c>
      <c r="D40" s="351"/>
      <c r="E40" s="351"/>
      <c r="F40" s="351"/>
      <c r="G40" s="164"/>
      <c r="H40" s="169">
        <v>26736.720000000001</v>
      </c>
      <c r="I40" s="169">
        <v>49550.44</v>
      </c>
      <c r="L40" s="276"/>
      <c r="M40" s="244"/>
      <c r="N40" s="262"/>
      <c r="P40" s="244"/>
    </row>
    <row r="41" spans="1:16" ht="15.75" customHeight="1">
      <c r="A41" s="108" t="s">
        <v>213</v>
      </c>
      <c r="B41" s="109" t="s">
        <v>214</v>
      </c>
      <c r="C41" s="356" t="s">
        <v>215</v>
      </c>
      <c r="D41" s="359"/>
      <c r="E41" s="359"/>
      <c r="F41" s="359"/>
      <c r="G41" s="164"/>
      <c r="H41" s="169">
        <v>0</v>
      </c>
      <c r="I41" s="169">
        <v>0</v>
      </c>
      <c r="M41" s="245"/>
      <c r="N41" s="245"/>
      <c r="O41" s="245"/>
      <c r="P41" s="245"/>
    </row>
    <row r="42" spans="1:16" ht="15.75">
      <c r="A42" s="108" t="s">
        <v>216</v>
      </c>
      <c r="B42" s="109" t="s">
        <v>217</v>
      </c>
      <c r="C42" s="356" t="s">
        <v>218</v>
      </c>
      <c r="D42" s="359"/>
      <c r="E42" s="359"/>
      <c r="F42" s="359"/>
      <c r="G42" s="164"/>
      <c r="H42" s="169">
        <v>0</v>
      </c>
      <c r="I42" s="169">
        <v>0</v>
      </c>
    </row>
    <row r="43" spans="1:16" ht="15.75">
      <c r="A43" s="108" t="s">
        <v>219</v>
      </c>
      <c r="B43" s="109" t="s">
        <v>220</v>
      </c>
      <c r="C43" s="356" t="s">
        <v>221</v>
      </c>
      <c r="D43" s="359"/>
      <c r="E43" s="359"/>
      <c r="F43" s="359"/>
      <c r="G43" s="164"/>
      <c r="H43" s="169">
        <v>11408.47</v>
      </c>
      <c r="I43" s="169">
        <v>7574.11</v>
      </c>
    </row>
    <row r="44" spans="1:16" ht="15.75">
      <c r="A44" s="108" t="s">
        <v>222</v>
      </c>
      <c r="B44" s="109" t="s">
        <v>223</v>
      </c>
      <c r="C44" s="364" t="s">
        <v>224</v>
      </c>
      <c r="D44" s="365"/>
      <c r="E44" s="365"/>
      <c r="F44" s="366"/>
      <c r="G44" s="164"/>
      <c r="H44" s="136">
        <v>0</v>
      </c>
      <c r="I44" s="136">
        <v>0</v>
      </c>
    </row>
    <row r="45" spans="1:16" ht="15.75">
      <c r="A45" s="106" t="s">
        <v>90</v>
      </c>
      <c r="B45" s="111" t="s">
        <v>225</v>
      </c>
      <c r="C45" s="367" t="s">
        <v>225</v>
      </c>
      <c r="D45" s="368"/>
      <c r="E45" s="368"/>
      <c r="F45" s="369"/>
      <c r="G45" s="165"/>
      <c r="H45" s="134">
        <f>H20-H30</f>
        <v>-10681.309999999939</v>
      </c>
      <c r="I45" s="134">
        <f>I20-I30</f>
        <v>-20551.329999999842</v>
      </c>
    </row>
    <row r="46" spans="1:16" ht="15.75">
      <c r="A46" s="106" t="s">
        <v>116</v>
      </c>
      <c r="B46" s="106" t="s">
        <v>226</v>
      </c>
      <c r="C46" s="370" t="s">
        <v>226</v>
      </c>
      <c r="D46" s="368"/>
      <c r="E46" s="368"/>
      <c r="F46" s="369"/>
      <c r="G46" s="166"/>
      <c r="H46" s="134">
        <f>H47-H48-H49</f>
        <v>0</v>
      </c>
      <c r="I46" s="134">
        <f>I47-I48-I49</f>
        <v>0</v>
      </c>
    </row>
    <row r="47" spans="1:16" ht="15.75">
      <c r="A47" s="110" t="s">
        <v>227</v>
      </c>
      <c r="B47" s="109" t="s">
        <v>228</v>
      </c>
      <c r="C47" s="364" t="s">
        <v>229</v>
      </c>
      <c r="D47" s="365"/>
      <c r="E47" s="365"/>
      <c r="F47" s="366"/>
      <c r="G47" s="241"/>
      <c r="H47" s="136">
        <v>0</v>
      </c>
      <c r="I47" s="136">
        <v>0</v>
      </c>
    </row>
    <row r="48" spans="1:16" ht="15.75">
      <c r="A48" s="110" t="s">
        <v>63</v>
      </c>
      <c r="B48" s="109" t="s">
        <v>230</v>
      </c>
      <c r="C48" s="364" t="s">
        <v>230</v>
      </c>
      <c r="D48" s="365"/>
      <c r="E48" s="365"/>
      <c r="F48" s="366"/>
      <c r="G48" s="167"/>
      <c r="H48" s="136">
        <v>0</v>
      </c>
      <c r="I48" s="136">
        <v>0</v>
      </c>
    </row>
    <row r="49" spans="1:42" ht="15.75">
      <c r="A49" s="110" t="s">
        <v>231</v>
      </c>
      <c r="B49" s="109" t="s">
        <v>232</v>
      </c>
      <c r="C49" s="364" t="s">
        <v>233</v>
      </c>
      <c r="D49" s="365"/>
      <c r="E49" s="365"/>
      <c r="F49" s="366"/>
      <c r="G49" s="241"/>
      <c r="H49" s="136">
        <v>0</v>
      </c>
      <c r="I49" s="136">
        <v>0</v>
      </c>
    </row>
    <row r="50" spans="1:42" s="192" customFormat="1">
      <c r="A50" s="189" t="s">
        <v>123</v>
      </c>
      <c r="B50" s="190" t="s">
        <v>234</v>
      </c>
      <c r="C50" s="371" t="s">
        <v>234</v>
      </c>
      <c r="D50" s="372"/>
      <c r="E50" s="372"/>
      <c r="F50" s="373"/>
      <c r="G50" s="191"/>
      <c r="H50" s="143">
        <v>0</v>
      </c>
      <c r="I50" s="143">
        <v>0</v>
      </c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</row>
    <row r="51" spans="1:42" s="194" customFormat="1" ht="27" customHeight="1">
      <c r="A51" s="174" t="s">
        <v>149</v>
      </c>
      <c r="B51" s="193" t="s">
        <v>235</v>
      </c>
      <c r="C51" s="374" t="s">
        <v>235</v>
      </c>
      <c r="D51" s="375"/>
      <c r="E51" s="375"/>
      <c r="F51" s="376"/>
      <c r="G51" s="175"/>
      <c r="H51" s="176">
        <v>0</v>
      </c>
      <c r="I51" s="176">
        <v>0</v>
      </c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</row>
    <row r="52" spans="1:42" s="194" customFormat="1">
      <c r="A52" s="174" t="s">
        <v>161</v>
      </c>
      <c r="B52" s="193" t="s">
        <v>236</v>
      </c>
      <c r="C52" s="361" t="s">
        <v>236</v>
      </c>
      <c r="D52" s="362"/>
      <c r="E52" s="362"/>
      <c r="F52" s="363"/>
      <c r="G52" s="175"/>
      <c r="H52" s="176">
        <v>0</v>
      </c>
      <c r="I52" s="176">
        <v>0</v>
      </c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</row>
    <row r="53" spans="1:42" ht="26.25" customHeight="1">
      <c r="A53" s="106" t="s">
        <v>237</v>
      </c>
      <c r="B53" s="106" t="s">
        <v>238</v>
      </c>
      <c r="C53" s="377" t="s">
        <v>238</v>
      </c>
      <c r="D53" s="378"/>
      <c r="E53" s="378"/>
      <c r="F53" s="379"/>
      <c r="G53" s="239"/>
      <c r="H53" s="240">
        <f>H45+H50+H46</f>
        <v>-10681.309999999939</v>
      </c>
      <c r="I53" s="240">
        <f>I45+I50+I46</f>
        <v>-20551.329999999842</v>
      </c>
    </row>
    <row r="54" spans="1:42">
      <c r="A54" s="174" t="s">
        <v>51</v>
      </c>
      <c r="B54" s="174" t="s">
        <v>239</v>
      </c>
      <c r="C54" s="380" t="s">
        <v>239</v>
      </c>
      <c r="D54" s="362"/>
      <c r="E54" s="362"/>
      <c r="F54" s="363"/>
      <c r="G54" s="175"/>
      <c r="H54" s="176">
        <v>0</v>
      </c>
      <c r="I54" s="176">
        <v>0</v>
      </c>
    </row>
    <row r="55" spans="1:42" ht="13.5" customHeight="1">
      <c r="A55" s="106" t="s">
        <v>240</v>
      </c>
      <c r="B55" s="111" t="s">
        <v>241</v>
      </c>
      <c r="C55" s="381" t="s">
        <v>241</v>
      </c>
      <c r="D55" s="382"/>
      <c r="E55" s="382"/>
      <c r="F55" s="383"/>
      <c r="G55" s="252"/>
      <c r="H55" s="249">
        <f>H53+H54</f>
        <v>-10681.309999999939</v>
      </c>
      <c r="I55" s="249">
        <f>I53+I54</f>
        <v>-20551.329999999842</v>
      </c>
    </row>
    <row r="56" spans="1:42">
      <c r="A56" s="170" t="s">
        <v>51</v>
      </c>
      <c r="B56" s="171" t="s">
        <v>242</v>
      </c>
      <c r="C56" s="384" t="s">
        <v>242</v>
      </c>
      <c r="D56" s="385"/>
      <c r="E56" s="385"/>
      <c r="F56" s="386"/>
      <c r="G56" s="172"/>
      <c r="H56" s="173">
        <v>0</v>
      </c>
      <c r="I56" s="173">
        <v>0</v>
      </c>
    </row>
    <row r="57" spans="1:42">
      <c r="A57" s="170" t="s">
        <v>63</v>
      </c>
      <c r="B57" s="171" t="s">
        <v>243</v>
      </c>
      <c r="C57" s="384" t="s">
        <v>243</v>
      </c>
      <c r="D57" s="385"/>
      <c r="E57" s="385"/>
      <c r="F57" s="386"/>
      <c r="G57" s="172"/>
      <c r="H57" s="173">
        <v>0</v>
      </c>
      <c r="I57" s="173">
        <v>0</v>
      </c>
    </row>
    <row r="58" spans="1:42" ht="6" customHeight="1">
      <c r="A58" s="112"/>
      <c r="B58" s="112"/>
      <c r="C58" s="112"/>
      <c r="D58" s="112"/>
      <c r="G58" s="113"/>
      <c r="H58" s="137"/>
      <c r="I58" s="137"/>
    </row>
    <row r="59" spans="1:42" ht="11.25" customHeight="1">
      <c r="A59" s="393"/>
      <c r="B59" s="393"/>
      <c r="C59" s="393"/>
      <c r="D59" s="393"/>
      <c r="E59" s="393"/>
      <c r="F59" s="393"/>
      <c r="G59" s="393"/>
      <c r="H59" s="389"/>
      <c r="I59" s="389"/>
    </row>
    <row r="60" spans="1:42" s="125" customFormat="1" ht="12.75" customHeight="1">
      <c r="A60" s="391" t="s">
        <v>280</v>
      </c>
      <c r="B60" s="391"/>
      <c r="C60" s="391"/>
      <c r="D60" s="391"/>
      <c r="E60" s="391"/>
      <c r="F60" s="391"/>
      <c r="G60" s="230" t="s">
        <v>268</v>
      </c>
      <c r="H60" s="390" t="s">
        <v>279</v>
      </c>
      <c r="I60" s="390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</row>
    <row r="61" spans="1:42" ht="15.75" customHeight="1">
      <c r="A61" s="394" t="s">
        <v>269</v>
      </c>
      <c r="B61" s="394"/>
      <c r="C61" s="394"/>
      <c r="D61" s="394"/>
      <c r="E61" s="394"/>
      <c r="F61" s="394"/>
      <c r="G61" s="232" t="s">
        <v>270</v>
      </c>
      <c r="H61" s="395" t="s">
        <v>164</v>
      </c>
      <c r="I61" s="395"/>
    </row>
    <row r="62" spans="1:42" ht="8.25" customHeight="1">
      <c r="A62" s="231"/>
      <c r="B62" s="231"/>
      <c r="C62" s="231"/>
      <c r="D62" s="231"/>
      <c r="E62" s="231"/>
      <c r="F62" s="231"/>
      <c r="G62" s="231"/>
      <c r="H62" s="233"/>
      <c r="I62" s="233"/>
    </row>
    <row r="63" spans="1:42" ht="12.75" customHeight="1">
      <c r="A63" s="396" t="s">
        <v>271</v>
      </c>
      <c r="B63" s="396"/>
      <c r="C63" s="396"/>
      <c r="D63" s="396"/>
      <c r="E63" s="396"/>
      <c r="F63" s="396"/>
      <c r="G63" s="234" t="s">
        <v>272</v>
      </c>
      <c r="H63" s="392" t="s">
        <v>261</v>
      </c>
      <c r="I63" s="392"/>
    </row>
    <row r="64" spans="1:42">
      <c r="A64" s="387" t="s">
        <v>273</v>
      </c>
      <c r="B64" s="387"/>
      <c r="C64" s="387"/>
      <c r="D64" s="387"/>
      <c r="E64" s="387"/>
      <c r="F64" s="387"/>
      <c r="G64" s="235" t="s">
        <v>274</v>
      </c>
      <c r="H64" s="388" t="s">
        <v>164</v>
      </c>
      <c r="I64" s="388"/>
    </row>
    <row r="65" spans="1:9">
      <c r="A65" s="236"/>
      <c r="B65" s="236"/>
      <c r="C65" s="236"/>
      <c r="D65" s="236"/>
      <c r="E65" s="236"/>
      <c r="F65" s="236"/>
      <c r="G65" s="236"/>
      <c r="H65" s="236"/>
      <c r="I65" s="236"/>
    </row>
    <row r="66" spans="1:9">
      <c r="A66" s="236"/>
      <c r="B66" s="236"/>
      <c r="C66" s="236"/>
      <c r="D66" s="236"/>
      <c r="E66" s="236"/>
      <c r="F66" s="236"/>
      <c r="G66" s="236"/>
      <c r="H66" s="236"/>
      <c r="I66" s="236"/>
    </row>
    <row r="68" spans="1:9">
      <c r="A68" s="217"/>
      <c r="B68" s="217"/>
      <c r="C68" s="217"/>
      <c r="D68" s="217"/>
      <c r="E68" s="217"/>
      <c r="F68" s="217"/>
      <c r="G68" s="213"/>
      <c r="H68" s="188"/>
      <c r="I68" s="188"/>
    </row>
    <row r="69" spans="1:9">
      <c r="A69" s="217"/>
      <c r="B69" s="217"/>
      <c r="C69" s="217"/>
      <c r="D69" s="217"/>
      <c r="E69" s="217"/>
      <c r="F69" s="217"/>
      <c r="G69" s="217"/>
      <c r="H69" s="244"/>
      <c r="I69" s="244"/>
    </row>
    <row r="70" spans="1:9">
      <c r="A70" s="217"/>
      <c r="B70" s="217"/>
      <c r="C70" s="217"/>
      <c r="D70" s="258"/>
      <c r="E70" s="217"/>
      <c r="F70" s="246"/>
      <c r="G70" s="243"/>
      <c r="H70" s="188"/>
      <c r="I70" s="188"/>
    </row>
    <row r="71" spans="1:9">
      <c r="A71" s="217"/>
      <c r="B71" s="217"/>
      <c r="C71" s="217"/>
      <c r="D71" s="217"/>
      <c r="E71" s="217"/>
      <c r="F71" s="243"/>
      <c r="G71" s="217"/>
      <c r="H71" s="188"/>
      <c r="I71" s="188"/>
    </row>
    <row r="72" spans="1:9" ht="15.75">
      <c r="A72" s="217"/>
      <c r="B72" s="217"/>
      <c r="C72" s="217"/>
      <c r="D72" s="217"/>
      <c r="E72" s="217"/>
      <c r="F72" s="217"/>
      <c r="G72" s="217"/>
      <c r="H72" s="251"/>
      <c r="I72" s="251"/>
    </row>
    <row r="73" spans="1:9">
      <c r="A73" s="217"/>
      <c r="B73" s="217"/>
      <c r="C73" s="217"/>
      <c r="D73" s="217"/>
      <c r="E73" s="217"/>
      <c r="F73" s="217"/>
      <c r="G73" s="217"/>
      <c r="H73" s="244"/>
      <c r="I73" s="244"/>
    </row>
    <row r="74" spans="1:9">
      <c r="A74" s="289"/>
      <c r="B74" s="289"/>
      <c r="C74" s="289"/>
      <c r="D74" s="289"/>
      <c r="E74" s="289"/>
      <c r="F74" s="289"/>
      <c r="G74" s="289"/>
      <c r="H74" s="289"/>
      <c r="I74" s="289"/>
    </row>
    <row r="75" spans="1:9">
      <c r="A75" s="289"/>
      <c r="B75" s="289"/>
      <c r="C75" s="289"/>
      <c r="D75" s="289"/>
      <c r="E75" s="289"/>
      <c r="F75" s="289"/>
      <c r="G75" s="289"/>
      <c r="H75" s="188"/>
      <c r="I75" s="188"/>
    </row>
    <row r="76" spans="1:9">
      <c r="A76" s="289"/>
      <c r="B76" s="289"/>
      <c r="C76" s="289"/>
      <c r="D76" s="289"/>
      <c r="E76" s="289"/>
      <c r="F76" s="289"/>
      <c r="G76" s="289"/>
      <c r="H76" s="188"/>
      <c r="I76" s="188"/>
    </row>
    <row r="77" spans="1:9" ht="15.75">
      <c r="A77" s="289"/>
      <c r="B77" s="289"/>
      <c r="C77" s="289"/>
      <c r="D77" s="289"/>
      <c r="E77" s="289"/>
      <c r="F77" s="243"/>
      <c r="G77" s="289"/>
      <c r="H77" s="251"/>
      <c r="I77" s="251"/>
    </row>
    <row r="78" spans="1:9">
      <c r="A78" s="289"/>
      <c r="B78" s="289"/>
      <c r="C78" s="289"/>
      <c r="D78" s="289"/>
      <c r="E78" s="289"/>
      <c r="F78" s="289"/>
      <c r="G78" s="289"/>
      <c r="H78" s="289"/>
      <c r="I78" s="289"/>
    </row>
    <row r="79" spans="1:9">
      <c r="A79" s="217"/>
      <c r="B79" s="217"/>
      <c r="C79" s="217"/>
      <c r="D79" s="217"/>
      <c r="E79" s="217"/>
      <c r="F79" s="217"/>
      <c r="G79" s="217"/>
      <c r="H79" s="244"/>
      <c r="I79" s="244"/>
    </row>
    <row r="80" spans="1:9">
      <c r="A80" s="217"/>
      <c r="B80" s="217"/>
      <c r="C80" s="217"/>
      <c r="D80" s="217"/>
      <c r="E80" s="217"/>
      <c r="F80" s="217"/>
      <c r="G80" s="217"/>
      <c r="H80" s="244"/>
      <c r="I80" s="244"/>
    </row>
    <row r="81" spans="1:9">
      <c r="A81" s="217"/>
      <c r="B81" s="217"/>
      <c r="C81" s="217"/>
      <c r="D81" s="217"/>
      <c r="E81" s="217"/>
      <c r="F81" s="217"/>
      <c r="G81" s="217"/>
      <c r="H81" s="188"/>
      <c r="I81" s="188"/>
    </row>
    <row r="82" spans="1:9">
      <c r="A82" s="217"/>
      <c r="B82" s="217"/>
      <c r="C82" s="217"/>
      <c r="D82" s="290"/>
      <c r="E82" s="217"/>
      <c r="F82" s="270"/>
      <c r="G82" s="243"/>
      <c r="H82" s="188"/>
      <c r="I82" s="188"/>
    </row>
    <row r="83" spans="1:9" ht="15.75">
      <c r="A83" s="217"/>
      <c r="B83" s="217"/>
      <c r="C83" s="217"/>
      <c r="D83" s="217"/>
      <c r="E83" s="217"/>
      <c r="F83" s="291"/>
      <c r="G83" s="292"/>
      <c r="H83" s="251"/>
      <c r="I83" s="251"/>
    </row>
    <row r="84" spans="1:9">
      <c r="A84" s="217"/>
      <c r="B84" s="217"/>
      <c r="C84" s="217"/>
      <c r="D84" s="217"/>
      <c r="E84" s="217"/>
      <c r="F84" s="217"/>
      <c r="G84" s="217"/>
      <c r="H84" s="244"/>
      <c r="I84" s="244"/>
    </row>
    <row r="85" spans="1:9">
      <c r="A85" s="217"/>
      <c r="B85" s="217"/>
      <c r="C85" s="217"/>
      <c r="D85" s="217"/>
      <c r="E85" s="217"/>
      <c r="F85" s="217"/>
      <c r="G85" s="217"/>
      <c r="H85" s="244"/>
      <c r="I85" s="244"/>
    </row>
    <row r="86" spans="1:9">
      <c r="A86" s="217"/>
      <c r="B86" s="217"/>
      <c r="C86" s="217"/>
      <c r="D86" s="217"/>
      <c r="E86" s="217"/>
      <c r="F86" s="217"/>
      <c r="G86" s="217"/>
      <c r="H86" s="244"/>
      <c r="I86" s="244"/>
    </row>
    <row r="87" spans="1:9">
      <c r="A87" s="217"/>
      <c r="B87" s="217"/>
      <c r="C87" s="217"/>
      <c r="D87" s="217"/>
      <c r="E87" s="217"/>
      <c r="F87" s="217"/>
      <c r="G87" s="217"/>
      <c r="H87" s="244"/>
      <c r="I87" s="244"/>
    </row>
    <row r="88" spans="1:9">
      <c r="A88" s="217"/>
      <c r="B88" s="217"/>
      <c r="C88" s="217"/>
      <c r="D88" s="217"/>
      <c r="E88" s="217"/>
      <c r="F88" s="217"/>
      <c r="G88" s="217"/>
      <c r="H88" s="244"/>
      <c r="I88" s="244"/>
    </row>
    <row r="89" spans="1:9">
      <c r="A89" s="217"/>
      <c r="B89" s="217"/>
      <c r="C89" s="217"/>
      <c r="D89" s="217"/>
      <c r="E89" s="217"/>
      <c r="F89" s="217"/>
      <c r="G89" s="217"/>
      <c r="H89" s="244"/>
      <c r="I89" s="244"/>
    </row>
    <row r="90" spans="1:9">
      <c r="A90" s="217"/>
      <c r="B90" s="217"/>
      <c r="C90" s="217"/>
      <c r="D90" s="217"/>
      <c r="E90" s="217"/>
      <c r="F90" s="217"/>
      <c r="G90" s="217"/>
      <c r="H90" s="244"/>
      <c r="I90" s="244"/>
    </row>
    <row r="91" spans="1:9">
      <c r="A91" s="217"/>
      <c r="B91" s="217"/>
      <c r="C91" s="217"/>
      <c r="D91" s="217"/>
      <c r="E91" s="217"/>
      <c r="F91" s="217"/>
      <c r="G91" s="217"/>
      <c r="H91" s="244"/>
      <c r="I91" s="244"/>
    </row>
    <row r="92" spans="1:9">
      <c r="A92" s="217"/>
      <c r="B92" s="217"/>
      <c r="C92" s="217"/>
      <c r="D92" s="217"/>
      <c r="E92" s="217"/>
      <c r="F92" s="217"/>
      <c r="G92" s="217"/>
      <c r="H92" s="244"/>
      <c r="I92" s="244"/>
    </row>
    <row r="93" spans="1:9">
      <c r="A93" s="217"/>
      <c r="B93" s="217"/>
      <c r="C93" s="217"/>
      <c r="D93" s="217"/>
      <c r="E93" s="217"/>
      <c r="F93" s="217"/>
      <c r="G93" s="217"/>
      <c r="H93" s="244"/>
      <c r="I93" s="244"/>
    </row>
  </sheetData>
  <mergeCells count="63">
    <mergeCell ref="A64:F64"/>
    <mergeCell ref="H64:I64"/>
    <mergeCell ref="H59:I59"/>
    <mergeCell ref="H60:I60"/>
    <mergeCell ref="A60:F60"/>
    <mergeCell ref="H63:I63"/>
    <mergeCell ref="A59:G59"/>
    <mergeCell ref="A61:F61"/>
    <mergeCell ref="H61:I61"/>
    <mergeCell ref="A63:F63"/>
    <mergeCell ref="C53:F53"/>
    <mergeCell ref="C54:F54"/>
    <mergeCell ref="C55:F55"/>
    <mergeCell ref="C56:F56"/>
    <mergeCell ref="C57:F57"/>
    <mergeCell ref="C52:F52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28:F28"/>
    <mergeCell ref="A18:I18"/>
    <mergeCell ref="A19:B19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A17:I17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6:I16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E24F-D479-4144-86EA-B9265D63C181}">
  <sheetPr>
    <pageSetUpPr fitToPage="1"/>
  </sheetPr>
  <dimension ref="A1:E27"/>
  <sheetViews>
    <sheetView showGridLines="0" view="pageBreakPreview" zoomScaleNormal="100" workbookViewId="0">
      <selection activeCell="J16" sqref="J16"/>
    </sheetView>
  </sheetViews>
  <sheetFormatPr defaultRowHeight="12.75"/>
  <cols>
    <col min="1" max="1" width="5.5703125" style="413" customWidth="1"/>
    <col min="2" max="2" width="1.85546875" style="413" customWidth="1"/>
    <col min="3" max="3" width="57.28515625" style="413" customWidth="1"/>
    <col min="4" max="5" width="12.28515625" style="413" customWidth="1"/>
    <col min="6" max="16384" width="9.140625" style="413"/>
  </cols>
  <sheetData>
    <row r="1" spans="1:5">
      <c r="C1" s="457"/>
      <c r="D1" s="457"/>
      <c r="E1" s="457"/>
    </row>
    <row r="2" spans="1:5">
      <c r="A2" s="454"/>
      <c r="B2" s="454"/>
      <c r="C2" s="456" t="s">
        <v>321</v>
      </c>
      <c r="D2" s="455"/>
      <c r="E2" s="455"/>
    </row>
    <row r="3" spans="1:5">
      <c r="A3" s="454"/>
      <c r="B3" s="454"/>
      <c r="C3" s="453" t="s">
        <v>320</v>
      </c>
    </row>
    <row r="4" spans="1:5">
      <c r="A4" s="452" t="s">
        <v>319</v>
      </c>
      <c r="B4" s="452"/>
      <c r="C4" s="452"/>
      <c r="D4" s="452"/>
      <c r="E4" s="452"/>
    </row>
    <row r="5" spans="1:5" ht="45" customHeight="1">
      <c r="A5" s="450" t="s">
        <v>318</v>
      </c>
      <c r="B5" s="450"/>
      <c r="C5" s="450"/>
      <c r="D5" s="450"/>
      <c r="E5" s="450"/>
    </row>
    <row r="6" spans="1:5" ht="12.75" customHeight="1">
      <c r="A6" s="451"/>
      <c r="B6" s="451"/>
      <c r="C6" s="451"/>
      <c r="D6" s="451"/>
      <c r="E6" s="451"/>
    </row>
    <row r="7" spans="1:5" ht="15" customHeight="1">
      <c r="A7" s="450" t="s">
        <v>317</v>
      </c>
      <c r="B7" s="450"/>
      <c r="C7" s="450"/>
      <c r="D7" s="450"/>
      <c r="E7" s="450"/>
    </row>
    <row r="8" spans="1:5" ht="15">
      <c r="A8" s="449"/>
      <c r="B8" s="449"/>
      <c r="C8" s="449"/>
      <c r="D8" s="449"/>
      <c r="E8" s="449"/>
    </row>
    <row r="9" spans="1:5" ht="69" customHeight="1">
      <c r="A9" s="425" t="s">
        <v>46</v>
      </c>
      <c r="B9" s="448" t="s">
        <v>316</v>
      </c>
      <c r="C9" s="447"/>
      <c r="D9" s="425" t="s">
        <v>315</v>
      </c>
      <c r="E9" s="425" t="s">
        <v>314</v>
      </c>
    </row>
    <row r="10" spans="1:5" ht="15.75">
      <c r="A10" s="444">
        <v>1</v>
      </c>
      <c r="B10" s="446">
        <v>2</v>
      </c>
      <c r="C10" s="445"/>
      <c r="D10" s="444">
        <v>3</v>
      </c>
      <c r="E10" s="444">
        <v>4</v>
      </c>
    </row>
    <row r="11" spans="1:5" ht="15" customHeight="1">
      <c r="A11" s="425" t="s">
        <v>245</v>
      </c>
      <c r="B11" s="443" t="s">
        <v>313</v>
      </c>
      <c r="C11" s="442"/>
      <c r="D11" s="422">
        <f>SUM(D12:D17)</f>
        <v>0</v>
      </c>
      <c r="E11" s="422">
        <f>SUM(E12:E17)</f>
        <v>0</v>
      </c>
    </row>
    <row r="12" spans="1:5" ht="15" customHeight="1">
      <c r="A12" s="428" t="s">
        <v>254</v>
      </c>
      <c r="B12" s="441"/>
      <c r="C12" s="432" t="s">
        <v>312</v>
      </c>
      <c r="D12" s="426"/>
      <c r="E12" s="426"/>
    </row>
    <row r="13" spans="1:5" ht="15" customHeight="1">
      <c r="A13" s="428" t="s">
        <v>255</v>
      </c>
      <c r="B13" s="441"/>
      <c r="C13" s="432" t="s">
        <v>311</v>
      </c>
      <c r="D13" s="426"/>
      <c r="E13" s="426"/>
    </row>
    <row r="14" spans="1:5" ht="15" customHeight="1">
      <c r="A14" s="428" t="s">
        <v>310</v>
      </c>
      <c r="B14" s="440"/>
      <c r="C14" s="439" t="s">
        <v>309</v>
      </c>
      <c r="D14" s="426"/>
      <c r="E14" s="426"/>
    </row>
    <row r="15" spans="1:5" ht="15" customHeight="1">
      <c r="A15" s="438" t="s">
        <v>308</v>
      </c>
      <c r="B15" s="437"/>
      <c r="C15" s="432" t="s">
        <v>307</v>
      </c>
      <c r="D15" s="436"/>
      <c r="E15" s="436"/>
    </row>
    <row r="16" spans="1:5" ht="15" customHeight="1">
      <c r="A16" s="428" t="s">
        <v>306</v>
      </c>
      <c r="B16" s="435"/>
      <c r="C16" s="434" t="s">
        <v>305</v>
      </c>
      <c r="D16" s="426"/>
      <c r="E16" s="426"/>
    </row>
    <row r="17" spans="1:5" ht="15" customHeight="1">
      <c r="A17" s="428" t="s">
        <v>304</v>
      </c>
      <c r="B17" s="433"/>
      <c r="C17" s="432" t="s">
        <v>303</v>
      </c>
      <c r="D17" s="426"/>
      <c r="E17" s="426"/>
    </row>
    <row r="18" spans="1:5" ht="15" customHeight="1">
      <c r="A18" s="425" t="s">
        <v>246</v>
      </c>
      <c r="B18" s="421" t="s">
        <v>302</v>
      </c>
      <c r="C18" s="431"/>
      <c r="D18" s="422">
        <f>SUM(D19:D22)</f>
        <v>0</v>
      </c>
      <c r="E18" s="422">
        <f>SUM(E19:E22)</f>
        <v>0</v>
      </c>
    </row>
    <row r="19" spans="1:5" ht="15" customHeight="1">
      <c r="A19" s="428" t="s">
        <v>250</v>
      </c>
      <c r="B19" s="430"/>
      <c r="C19" s="429" t="s">
        <v>301</v>
      </c>
      <c r="D19" s="426"/>
      <c r="E19" s="426"/>
    </row>
    <row r="20" spans="1:5" ht="15" customHeight="1">
      <c r="A20" s="428" t="s">
        <v>251</v>
      </c>
      <c r="B20" s="430"/>
      <c r="C20" s="429" t="s">
        <v>300</v>
      </c>
      <c r="D20" s="426">
        <v>0</v>
      </c>
      <c r="E20" s="426">
        <v>0</v>
      </c>
    </row>
    <row r="21" spans="1:5" ht="15" customHeight="1">
      <c r="A21" s="428" t="s">
        <v>299</v>
      </c>
      <c r="B21" s="430"/>
      <c r="C21" s="429" t="s">
        <v>298</v>
      </c>
      <c r="D21" s="426"/>
      <c r="E21" s="426"/>
    </row>
    <row r="22" spans="1:5" ht="15" customHeight="1">
      <c r="A22" s="428" t="s">
        <v>297</v>
      </c>
      <c r="B22" s="427"/>
      <c r="C22" s="420" t="s">
        <v>296</v>
      </c>
      <c r="D22" s="426"/>
      <c r="E22" s="426"/>
    </row>
    <row r="23" spans="1:5" ht="15" customHeight="1">
      <c r="A23" s="425" t="s">
        <v>247</v>
      </c>
      <c r="B23" s="424" t="s">
        <v>295</v>
      </c>
      <c r="C23" s="423"/>
      <c r="D23" s="422">
        <f>SUM(D11-D18)</f>
        <v>0</v>
      </c>
      <c r="E23" s="422">
        <f>SUM(E11-E18)</f>
        <v>0</v>
      </c>
    </row>
    <row r="24" spans="1:5" ht="15" customHeight="1">
      <c r="A24" s="419"/>
      <c r="B24" s="421"/>
      <c r="C24" s="420"/>
      <c r="D24" s="419"/>
      <c r="E24" s="418"/>
    </row>
    <row r="25" spans="1:5" ht="12.95" customHeight="1">
      <c r="A25" s="414" t="s">
        <v>294</v>
      </c>
      <c r="B25" s="417"/>
      <c r="C25" s="417"/>
      <c r="D25" s="416"/>
      <c r="E25" s="416"/>
    </row>
    <row r="26" spans="1:5">
      <c r="A26" s="415" t="s">
        <v>293</v>
      </c>
      <c r="B26" s="415"/>
      <c r="C26" s="415"/>
      <c r="D26" s="415"/>
      <c r="E26" s="415"/>
    </row>
    <row r="27" spans="1:5">
      <c r="C27" s="414" t="s">
        <v>266</v>
      </c>
      <c r="D27" s="414" t="s">
        <v>261</v>
      </c>
      <c r="E27" s="414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E7D5-74CB-4ACA-BC29-919EBBE63F5A}">
  <sheetPr>
    <pageSetUpPr fitToPage="1"/>
  </sheetPr>
  <dimension ref="A1:J38"/>
  <sheetViews>
    <sheetView view="pageBreakPreview" zoomScaleNormal="100" workbookViewId="0">
      <selection activeCell="J16" sqref="J16"/>
    </sheetView>
  </sheetViews>
  <sheetFormatPr defaultRowHeight="12.75"/>
  <cols>
    <col min="1" max="1" width="6.42578125" style="458" bestFit="1" customWidth="1"/>
    <col min="2" max="2" width="30.5703125" style="458" bestFit="1" customWidth="1"/>
    <col min="3" max="3" width="13.42578125" style="458" customWidth="1"/>
    <col min="4" max="4" width="11.5703125" style="458" customWidth="1"/>
    <col min="5" max="5" width="15.28515625" style="458" customWidth="1"/>
    <col min="6" max="6" width="15.42578125" style="458" customWidth="1"/>
    <col min="7" max="7" width="10" style="458" customWidth="1"/>
    <col min="8" max="8" width="12.140625" style="458" bestFit="1" customWidth="1"/>
    <col min="9" max="9" width="11.42578125" style="458" customWidth="1"/>
    <col min="10" max="10" width="13.7109375" style="458" customWidth="1"/>
    <col min="11" max="16384" width="9.140625" style="458"/>
  </cols>
  <sheetData>
    <row r="1" spans="1:10">
      <c r="A1" s="459"/>
      <c r="B1" s="459"/>
      <c r="C1" s="459"/>
      <c r="D1" s="459"/>
      <c r="E1" s="459"/>
      <c r="F1" s="459"/>
      <c r="G1" s="459"/>
      <c r="H1" s="489"/>
      <c r="J1" s="459"/>
    </row>
    <row r="2" spans="1:10">
      <c r="A2" s="459"/>
      <c r="B2" s="459"/>
      <c r="C2" s="459"/>
      <c r="D2" s="459"/>
      <c r="E2" s="459"/>
      <c r="F2" s="459"/>
      <c r="G2" s="459"/>
      <c r="H2" s="488" t="s">
        <v>368</v>
      </c>
      <c r="I2" s="459"/>
      <c r="J2" s="459"/>
    </row>
    <row r="3" spans="1:10">
      <c r="A3" s="459"/>
      <c r="B3" s="459"/>
      <c r="C3" s="459"/>
      <c r="D3" s="459"/>
      <c r="E3" s="459"/>
      <c r="F3" s="459"/>
      <c r="G3" s="459"/>
      <c r="H3" s="488" t="s">
        <v>367</v>
      </c>
      <c r="I3" s="459"/>
      <c r="J3" s="459"/>
    </row>
    <row r="4" spans="1:10" ht="16.5" customHeight="1">
      <c r="A4" s="487" t="s">
        <v>319</v>
      </c>
      <c r="B4" s="486"/>
      <c r="C4" s="486"/>
      <c r="D4" s="486"/>
      <c r="E4" s="486"/>
      <c r="F4" s="486"/>
      <c r="G4" s="486"/>
      <c r="H4" s="486"/>
      <c r="I4" s="486"/>
      <c r="J4" s="486"/>
    </row>
    <row r="5" spans="1:10" ht="17.25" customHeight="1">
      <c r="A5" s="485" t="s">
        <v>366</v>
      </c>
      <c r="B5" s="484"/>
      <c r="C5" s="484"/>
      <c r="D5" s="484"/>
      <c r="E5" s="484"/>
      <c r="F5" s="484"/>
      <c r="G5" s="484"/>
      <c r="H5" s="484"/>
      <c r="I5" s="484"/>
      <c r="J5" s="484"/>
    </row>
    <row r="6" spans="1:10">
      <c r="A6" s="459"/>
      <c r="B6" s="459"/>
      <c r="C6" s="459"/>
      <c r="D6" s="459"/>
      <c r="E6" s="459"/>
      <c r="F6" s="459"/>
      <c r="G6" s="459"/>
      <c r="H6" s="459"/>
      <c r="I6" s="459"/>
      <c r="J6" s="459"/>
    </row>
    <row r="7" spans="1:10" ht="15.75">
      <c r="A7" s="483" t="s">
        <v>365</v>
      </c>
      <c r="B7" s="482"/>
      <c r="C7" s="482"/>
      <c r="D7" s="482"/>
      <c r="E7" s="482"/>
      <c r="F7" s="482"/>
      <c r="G7" s="482"/>
      <c r="H7" s="482"/>
      <c r="I7" s="482"/>
      <c r="J7" s="482"/>
    </row>
    <row r="8" spans="1:10">
      <c r="A8" s="459"/>
      <c r="B8" s="459"/>
      <c r="C8" s="459"/>
      <c r="D8" s="459"/>
      <c r="E8" s="459"/>
      <c r="F8" s="459"/>
      <c r="G8" s="459"/>
      <c r="H8" s="459"/>
      <c r="I8" s="459"/>
      <c r="J8" s="459"/>
    </row>
    <row r="9" spans="1:10" ht="47.25" customHeight="1">
      <c r="A9" s="481" t="s">
        <v>46</v>
      </c>
      <c r="B9" s="479" t="s">
        <v>47</v>
      </c>
      <c r="C9" s="479" t="s">
        <v>93</v>
      </c>
      <c r="D9" s="479" t="s">
        <v>94</v>
      </c>
      <c r="E9" s="479" t="s">
        <v>95</v>
      </c>
      <c r="F9" s="479"/>
      <c r="G9" s="479" t="s">
        <v>364</v>
      </c>
      <c r="H9" s="479"/>
      <c r="I9" s="479" t="s">
        <v>97</v>
      </c>
      <c r="J9" s="479" t="s">
        <v>244</v>
      </c>
    </row>
    <row r="10" spans="1:10" ht="24">
      <c r="A10" s="480"/>
      <c r="B10" s="479"/>
      <c r="C10" s="479"/>
      <c r="D10" s="479"/>
      <c r="E10" s="469" t="s">
        <v>363</v>
      </c>
      <c r="F10" s="469" t="s">
        <v>362</v>
      </c>
      <c r="G10" s="469" t="s">
        <v>361</v>
      </c>
      <c r="H10" s="469" t="s">
        <v>360</v>
      </c>
      <c r="I10" s="479"/>
      <c r="J10" s="479"/>
    </row>
    <row r="11" spans="1:10">
      <c r="A11" s="478">
        <v>1</v>
      </c>
      <c r="B11" s="477">
        <v>2</v>
      </c>
      <c r="C11" s="477">
        <v>3</v>
      </c>
      <c r="D11" s="477">
        <v>4</v>
      </c>
      <c r="E11" s="477">
        <v>5</v>
      </c>
      <c r="F11" s="477">
        <v>6</v>
      </c>
      <c r="G11" s="477">
        <v>7</v>
      </c>
      <c r="H11" s="478">
        <v>8</v>
      </c>
      <c r="I11" s="477">
        <v>9</v>
      </c>
      <c r="J11" s="477">
        <v>10</v>
      </c>
    </row>
    <row r="12" spans="1:10" ht="24">
      <c r="A12" s="464" t="s">
        <v>245</v>
      </c>
      <c r="B12" s="476" t="s">
        <v>359</v>
      </c>
      <c r="C12" s="467"/>
      <c r="D12" s="467">
        <v>101.9</v>
      </c>
      <c r="E12" s="467"/>
      <c r="F12" s="467"/>
      <c r="G12" s="467"/>
      <c r="H12" s="467"/>
      <c r="I12" s="467"/>
      <c r="J12" s="466">
        <f>SUM(C12:I12)</f>
        <v>101.9</v>
      </c>
    </row>
    <row r="13" spans="1:10" ht="24">
      <c r="A13" s="469" t="s">
        <v>246</v>
      </c>
      <c r="B13" s="473" t="s">
        <v>358</v>
      </c>
      <c r="C13" s="475">
        <f>SUM(C14+C15)</f>
        <v>0</v>
      </c>
      <c r="D13" s="475">
        <f>SUM(D14+D15)</f>
        <v>6602.01</v>
      </c>
      <c r="E13" s="475">
        <f>SUM(E14+E15)</f>
        <v>0</v>
      </c>
      <c r="F13" s="475">
        <f>SUM(F14+F15)</f>
        <v>0</v>
      </c>
      <c r="G13" s="475">
        <f>SUM(G14+G15)</f>
        <v>0</v>
      </c>
      <c r="H13" s="475">
        <f>SUM(H14+H15)</f>
        <v>0</v>
      </c>
      <c r="I13" s="475">
        <f>SUM(I14+I15)</f>
        <v>0</v>
      </c>
      <c r="J13" s="475">
        <f>SUM(J14+J15)</f>
        <v>6602.01</v>
      </c>
    </row>
    <row r="14" spans="1:10">
      <c r="A14" s="469" t="s">
        <v>250</v>
      </c>
      <c r="B14" s="474" t="s">
        <v>357</v>
      </c>
      <c r="C14" s="467"/>
      <c r="D14" s="467">
        <v>6602.01</v>
      </c>
      <c r="E14" s="467"/>
      <c r="F14" s="467"/>
      <c r="G14" s="467"/>
      <c r="H14" s="467"/>
      <c r="I14" s="467"/>
      <c r="J14" s="466">
        <f>SUM(C14:I14)</f>
        <v>6602.01</v>
      </c>
    </row>
    <row r="15" spans="1:10" ht="24">
      <c r="A15" s="469" t="s">
        <v>251</v>
      </c>
      <c r="B15" s="474" t="s">
        <v>356</v>
      </c>
      <c r="C15" s="467"/>
      <c r="D15" s="467">
        <v>0</v>
      </c>
      <c r="E15" s="467"/>
      <c r="F15" s="467"/>
      <c r="G15" s="467"/>
      <c r="H15" s="467"/>
      <c r="I15" s="467"/>
      <c r="J15" s="466">
        <f>SUM(C15:I15)</f>
        <v>0</v>
      </c>
    </row>
    <row r="16" spans="1:10" ht="24">
      <c r="A16" s="469" t="s">
        <v>247</v>
      </c>
      <c r="B16" s="473" t="s">
        <v>355</v>
      </c>
      <c r="C16" s="475">
        <f>SUM(C17:C20)</f>
        <v>0</v>
      </c>
      <c r="D16" s="475">
        <f>SUM(D17:D20)</f>
        <v>6416.56</v>
      </c>
      <c r="E16" s="475">
        <f>SUM(E17:E20)</f>
        <v>0</v>
      </c>
      <c r="F16" s="475">
        <f>SUM(F17:F20)</f>
        <v>0</v>
      </c>
      <c r="G16" s="475">
        <f>SUM(G17:G20)</f>
        <v>0</v>
      </c>
      <c r="H16" s="475">
        <f>SUM(H17:H20)</f>
        <v>0</v>
      </c>
      <c r="I16" s="475">
        <f>SUM(I17:I20)</f>
        <v>0</v>
      </c>
      <c r="J16" s="475">
        <f>SUM(J17:J20)</f>
        <v>6416.56</v>
      </c>
    </row>
    <row r="17" spans="1:10">
      <c r="A17" s="469" t="s">
        <v>252</v>
      </c>
      <c r="B17" s="474" t="s">
        <v>339</v>
      </c>
      <c r="C17" s="467"/>
      <c r="D17" s="467"/>
      <c r="E17" s="467"/>
      <c r="F17" s="467"/>
      <c r="G17" s="467"/>
      <c r="H17" s="467"/>
      <c r="I17" s="467"/>
      <c r="J17" s="466">
        <f>SUM(C17:I17)</f>
        <v>0</v>
      </c>
    </row>
    <row r="18" spans="1:10">
      <c r="A18" s="469" t="s">
        <v>253</v>
      </c>
      <c r="B18" s="474" t="s">
        <v>337</v>
      </c>
      <c r="C18" s="467"/>
      <c r="D18" s="467"/>
      <c r="E18" s="467"/>
      <c r="F18" s="467"/>
      <c r="G18" s="467"/>
      <c r="H18" s="467"/>
      <c r="I18" s="467"/>
      <c r="J18" s="466">
        <f>SUM(C18:I18)</f>
        <v>0</v>
      </c>
    </row>
    <row r="19" spans="1:10">
      <c r="A19" s="469" t="s">
        <v>354</v>
      </c>
      <c r="B19" s="474" t="s">
        <v>335</v>
      </c>
      <c r="C19" s="467"/>
      <c r="D19" s="467">
        <v>6416.56</v>
      </c>
      <c r="E19" s="467"/>
      <c r="F19" s="467"/>
      <c r="G19" s="467"/>
      <c r="H19" s="467"/>
      <c r="I19" s="467"/>
      <c r="J19" s="466">
        <f>SUM(C19:I19)</f>
        <v>6416.56</v>
      </c>
    </row>
    <row r="20" spans="1:10">
      <c r="A20" s="469" t="s">
        <v>353</v>
      </c>
      <c r="B20" s="474" t="s">
        <v>333</v>
      </c>
      <c r="C20" s="467"/>
      <c r="D20" s="467"/>
      <c r="E20" s="467"/>
      <c r="F20" s="467"/>
      <c r="G20" s="467"/>
      <c r="H20" s="467"/>
      <c r="I20" s="467"/>
      <c r="J20" s="466">
        <f>SUM(C20:I20)</f>
        <v>0</v>
      </c>
    </row>
    <row r="21" spans="1:10">
      <c r="A21" s="469" t="s">
        <v>248</v>
      </c>
      <c r="B21" s="473" t="s">
        <v>352</v>
      </c>
      <c r="C21" s="467"/>
      <c r="D21" s="467"/>
      <c r="E21" s="467"/>
      <c r="F21" s="467"/>
      <c r="G21" s="467"/>
      <c r="H21" s="467"/>
      <c r="I21" s="467"/>
      <c r="J21" s="466">
        <f>SUM(C21:I21)</f>
        <v>0</v>
      </c>
    </row>
    <row r="22" spans="1:10" ht="24" customHeight="1">
      <c r="A22" s="464" t="s">
        <v>249</v>
      </c>
      <c r="B22" s="472" t="s">
        <v>351</v>
      </c>
      <c r="C22" s="462">
        <f>SUM(C12+C13-C16+C21)</f>
        <v>0</v>
      </c>
      <c r="D22" s="462">
        <f>SUM(D12+D13-D16+D21)</f>
        <v>287.34999999999945</v>
      </c>
      <c r="E22" s="462">
        <f>SUM(E12+E13-E16+E21)</f>
        <v>0</v>
      </c>
      <c r="F22" s="462">
        <f>SUM(F12+F13-F16+F21)</f>
        <v>0</v>
      </c>
      <c r="G22" s="462">
        <f>SUM(G12+G13-G16+G21)</f>
        <v>0</v>
      </c>
      <c r="H22" s="462">
        <f>SUM(H12+H13-H16+H21)</f>
        <v>0</v>
      </c>
      <c r="I22" s="462">
        <f>SUM(I12+I13-I16+I21)</f>
        <v>0</v>
      </c>
      <c r="J22" s="462">
        <f>SUM(J12+J13-J16+J21)</f>
        <v>287.34999999999945</v>
      </c>
    </row>
    <row r="23" spans="1:10" ht="24">
      <c r="A23" s="469" t="s">
        <v>350</v>
      </c>
      <c r="B23" s="471" t="s">
        <v>349</v>
      </c>
      <c r="C23" s="467"/>
      <c r="D23" s="467"/>
      <c r="E23" s="467"/>
      <c r="F23" s="467"/>
      <c r="G23" s="467"/>
      <c r="H23" s="467"/>
      <c r="I23" s="467"/>
      <c r="J23" s="466">
        <f>SUM(C23:I23)</f>
        <v>0</v>
      </c>
    </row>
    <row r="24" spans="1:10" ht="36">
      <c r="A24" s="469" t="s">
        <v>348</v>
      </c>
      <c r="B24" s="471" t="s">
        <v>347</v>
      </c>
      <c r="C24" s="467"/>
      <c r="D24" s="467"/>
      <c r="E24" s="467"/>
      <c r="F24" s="467"/>
      <c r="G24" s="467"/>
      <c r="H24" s="467"/>
      <c r="I24" s="467"/>
      <c r="J24" s="466">
        <f>SUM(C24:I24)</f>
        <v>0</v>
      </c>
    </row>
    <row r="25" spans="1:10" ht="24">
      <c r="A25" s="469" t="s">
        <v>346</v>
      </c>
      <c r="B25" s="468" t="s">
        <v>345</v>
      </c>
      <c r="C25" s="467"/>
      <c r="D25" s="467"/>
      <c r="E25" s="467"/>
      <c r="F25" s="467"/>
      <c r="G25" s="467"/>
      <c r="H25" s="467"/>
      <c r="I25" s="467"/>
      <c r="J25" s="466">
        <f>SUM(C25:I25)</f>
        <v>0</v>
      </c>
    </row>
    <row r="26" spans="1:10" ht="24">
      <c r="A26" s="469" t="s">
        <v>344</v>
      </c>
      <c r="B26" s="468" t="s">
        <v>343</v>
      </c>
      <c r="C26" s="467"/>
      <c r="D26" s="467"/>
      <c r="E26" s="467"/>
      <c r="F26" s="467"/>
      <c r="G26" s="467"/>
      <c r="H26" s="467"/>
      <c r="I26" s="467"/>
      <c r="J26" s="466">
        <f>SUM(C26:I26)</f>
        <v>0</v>
      </c>
    </row>
    <row r="27" spans="1:10" ht="48">
      <c r="A27" s="469" t="s">
        <v>342</v>
      </c>
      <c r="B27" s="468" t="s">
        <v>341</v>
      </c>
      <c r="C27" s="462">
        <f>SUM(C28+C29+C30+C31)</f>
        <v>0</v>
      </c>
      <c r="D27" s="462">
        <f>SUM(D28+D29+D30+D31)</f>
        <v>0</v>
      </c>
      <c r="E27" s="462">
        <f>SUM(E28+E29+E30+E31)</f>
        <v>0</v>
      </c>
      <c r="F27" s="462">
        <f>SUM(F28+F29+F30+F31)</f>
        <v>0</v>
      </c>
      <c r="G27" s="462">
        <f>SUM(G28+G29+G30+G31)</f>
        <v>0</v>
      </c>
      <c r="H27" s="462">
        <f>SUM(H28+H29+H30+H31)</f>
        <v>0</v>
      </c>
      <c r="I27" s="462">
        <f>SUM(I28+I29+I30+I31)</f>
        <v>0</v>
      </c>
      <c r="J27" s="462">
        <f>SUM(J28+J29+J30+J31)</f>
        <v>0</v>
      </c>
    </row>
    <row r="28" spans="1:10">
      <c r="A28" s="469" t="s">
        <v>340</v>
      </c>
      <c r="B28" s="470" t="s">
        <v>339</v>
      </c>
      <c r="C28" s="467"/>
      <c r="D28" s="467"/>
      <c r="E28" s="467"/>
      <c r="F28" s="467"/>
      <c r="G28" s="467"/>
      <c r="H28" s="467"/>
      <c r="I28" s="467"/>
      <c r="J28" s="466">
        <f>SUM(C28:I28)</f>
        <v>0</v>
      </c>
    </row>
    <row r="29" spans="1:10">
      <c r="A29" s="469" t="s">
        <v>338</v>
      </c>
      <c r="B29" s="470" t="s">
        <v>337</v>
      </c>
      <c r="C29" s="467"/>
      <c r="D29" s="467"/>
      <c r="E29" s="467"/>
      <c r="F29" s="467"/>
      <c r="G29" s="467"/>
      <c r="H29" s="467"/>
      <c r="I29" s="467"/>
      <c r="J29" s="466">
        <f>SUM(C29:I29)</f>
        <v>0</v>
      </c>
    </row>
    <row r="30" spans="1:10">
      <c r="A30" s="469" t="s">
        <v>336</v>
      </c>
      <c r="B30" s="470" t="s">
        <v>335</v>
      </c>
      <c r="C30" s="467"/>
      <c r="D30" s="467"/>
      <c r="E30" s="467"/>
      <c r="F30" s="467"/>
      <c r="G30" s="467"/>
      <c r="H30" s="467"/>
      <c r="I30" s="467"/>
      <c r="J30" s="466">
        <f>SUM(C30:I30)</f>
        <v>0</v>
      </c>
    </row>
    <row r="31" spans="1:10">
      <c r="A31" s="469" t="s">
        <v>334</v>
      </c>
      <c r="B31" s="470" t="s">
        <v>333</v>
      </c>
      <c r="C31" s="467"/>
      <c r="D31" s="467"/>
      <c r="E31" s="467"/>
      <c r="F31" s="467"/>
      <c r="G31" s="467"/>
      <c r="H31" s="467"/>
      <c r="I31" s="467"/>
      <c r="J31" s="466">
        <f>SUM(C31:I31)</f>
        <v>0</v>
      </c>
    </row>
    <row r="32" spans="1:10">
      <c r="A32" s="469" t="s">
        <v>332</v>
      </c>
      <c r="B32" s="468" t="s">
        <v>331</v>
      </c>
      <c r="C32" s="467"/>
      <c r="D32" s="467"/>
      <c r="E32" s="467"/>
      <c r="F32" s="467"/>
      <c r="G32" s="467"/>
      <c r="H32" s="467"/>
      <c r="I32" s="467"/>
      <c r="J32" s="466">
        <f>SUM(C32:I32)</f>
        <v>0</v>
      </c>
    </row>
    <row r="33" spans="1:10" ht="27.75" customHeight="1">
      <c r="A33" s="464" t="s">
        <v>330</v>
      </c>
      <c r="B33" s="463" t="s">
        <v>329</v>
      </c>
      <c r="C33" s="462">
        <f>SUM(C23+C24+C25-C26-C27+C32)</f>
        <v>0</v>
      </c>
      <c r="D33" s="462">
        <f>SUM(D23+D24+D25-D26-D27+D32)</f>
        <v>0</v>
      </c>
      <c r="E33" s="462">
        <f>SUM(E23+E24+E25-E26-E27+E32)</f>
        <v>0</v>
      </c>
      <c r="F33" s="462">
        <f>SUM(F23+F24+F25-F26-F27+F32)</f>
        <v>0</v>
      </c>
      <c r="G33" s="462">
        <f>SUM(G23+G24+G25-G26-G27+G32)</f>
        <v>0</v>
      </c>
      <c r="H33" s="462">
        <f>SUM(H23+H24+H25-H26-H27+H32)</f>
        <v>0</v>
      </c>
      <c r="I33" s="462">
        <f>SUM(I23+I24+I25-I26-I27+I32)</f>
        <v>0</v>
      </c>
      <c r="J33" s="462">
        <f>SUM(J23+J24+J25-J26-J27+J32)</f>
        <v>0</v>
      </c>
    </row>
    <row r="34" spans="1:10" ht="30" customHeight="1">
      <c r="A34" s="464" t="s">
        <v>328</v>
      </c>
      <c r="B34" s="463" t="s">
        <v>327</v>
      </c>
      <c r="C34" s="462">
        <f>SUM(C22-C33)</f>
        <v>0</v>
      </c>
      <c r="D34" s="465">
        <f>SUM(D22-D33)</f>
        <v>287.34999999999945</v>
      </c>
      <c r="E34" s="462">
        <f>SUM(E22-E33)</f>
        <v>0</v>
      </c>
      <c r="F34" s="462">
        <f>SUM(F22-F33)</f>
        <v>0</v>
      </c>
      <c r="G34" s="462">
        <f>SUM(G22-G33)</f>
        <v>0</v>
      </c>
      <c r="H34" s="465">
        <f>SUM(H22-H33)</f>
        <v>0</v>
      </c>
      <c r="I34" s="462">
        <f>SUM(I22-I33)</f>
        <v>0</v>
      </c>
      <c r="J34" s="465">
        <f>SUM(J22-J33)</f>
        <v>287.34999999999945</v>
      </c>
    </row>
    <row r="35" spans="1:10" ht="24">
      <c r="A35" s="464" t="s">
        <v>326</v>
      </c>
      <c r="B35" s="463" t="s">
        <v>325</v>
      </c>
      <c r="C35" s="462">
        <f>SUM(C12-C23)</f>
        <v>0</v>
      </c>
      <c r="D35" s="462">
        <f>SUM(D12-D23)</f>
        <v>101.9</v>
      </c>
      <c r="E35" s="462">
        <f>SUM(E12-E23)</f>
        <v>0</v>
      </c>
      <c r="F35" s="462">
        <f>SUM(F12-F23)</f>
        <v>0</v>
      </c>
      <c r="G35" s="462">
        <f>SUM(G12-G23)</f>
        <v>0</v>
      </c>
      <c r="H35" s="462">
        <f>SUM(H12-H23)</f>
        <v>0</v>
      </c>
      <c r="I35" s="462">
        <f>SUM(I12-I23)</f>
        <v>0</v>
      </c>
      <c r="J35" s="462">
        <f>SUM(J12-J23)</f>
        <v>101.9</v>
      </c>
    </row>
    <row r="36" spans="1:10" ht="15" customHeight="1">
      <c r="A36" s="459"/>
      <c r="B36" s="459"/>
      <c r="C36" s="459"/>
      <c r="D36" s="459"/>
      <c r="E36" s="460" t="s">
        <v>324</v>
      </c>
      <c r="F36" s="459"/>
      <c r="G36" s="459"/>
      <c r="H36" s="459"/>
      <c r="I36" s="459"/>
      <c r="J36" s="459"/>
    </row>
    <row r="37" spans="1:10" ht="12.75" customHeight="1">
      <c r="A37" s="461" t="s">
        <v>323</v>
      </c>
      <c r="B37" s="461"/>
      <c r="C37" s="461"/>
      <c r="D37" s="461"/>
      <c r="E37" s="461"/>
      <c r="F37" s="461"/>
      <c r="G37" s="461"/>
      <c r="H37" s="460" t="s">
        <v>322</v>
      </c>
      <c r="I37" s="460"/>
      <c r="J37" s="460"/>
    </row>
    <row r="38" spans="1:10">
      <c r="A38" s="459"/>
      <c r="B38" s="459"/>
      <c r="C38" s="459"/>
      <c r="D38" s="459"/>
      <c r="E38" s="459"/>
      <c r="F38" s="459"/>
      <c r="G38" s="459"/>
      <c r="H38" s="459"/>
      <c r="I38" s="459"/>
      <c r="J38" s="459"/>
    </row>
  </sheetData>
  <mergeCells count="12">
    <mergeCell ref="I9:I10"/>
    <mergeCell ref="J9:J10"/>
    <mergeCell ref="A37:G37"/>
    <mergeCell ref="A7:J7"/>
    <mergeCell ref="A4:J4"/>
    <mergeCell ref="A5:J5"/>
    <mergeCell ref="A9:A10"/>
    <mergeCell ref="B9:B10"/>
    <mergeCell ref="C9:C10"/>
    <mergeCell ref="D9:D10"/>
    <mergeCell ref="E9:F9"/>
    <mergeCell ref="G9:H9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3294-187E-49EC-A91A-2EDD6FCAB372}">
  <dimension ref="A1:R69"/>
  <sheetViews>
    <sheetView showGridLines="0" view="pageBreakPreview" zoomScaleNormal="100" zoomScaleSheetLayoutView="100" workbookViewId="0">
      <pane ySplit="11" topLeftCell="A27" activePane="bottomLeft" state="frozen"/>
      <selection activeCell="J16" sqref="J16"/>
      <selection pane="bottomLeft" activeCell="J16" sqref="J16"/>
    </sheetView>
  </sheetViews>
  <sheetFormatPr defaultRowHeight="12.75"/>
  <cols>
    <col min="1" max="1" width="5.85546875" style="414" customWidth="1"/>
    <col min="2" max="2" width="0.28515625" style="413" customWidth="1"/>
    <col min="3" max="3" width="1.5703125" style="413" customWidth="1"/>
    <col min="4" max="4" width="24" style="413" customWidth="1"/>
    <col min="5" max="9" width="8.28515625" style="413" customWidth="1"/>
    <col min="10" max="10" width="9.42578125" style="413" bestFit="1" customWidth="1"/>
    <col min="11" max="11" width="9.42578125" style="413" customWidth="1"/>
    <col min="12" max="14" width="8.28515625" style="413" customWidth="1"/>
    <col min="15" max="15" width="10.85546875" style="413" customWidth="1"/>
    <col min="16" max="17" width="8.28515625" style="413" customWidth="1"/>
    <col min="18" max="18" width="10.140625" style="413" customWidth="1"/>
    <col min="19" max="16384" width="9.140625" style="413"/>
  </cols>
  <sheetData>
    <row r="1" spans="1:18">
      <c r="N1" s="457"/>
    </row>
    <row r="2" spans="1:18">
      <c r="A2" s="453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N2" s="456" t="s">
        <v>440</v>
      </c>
      <c r="O2" s="577"/>
      <c r="P2" s="577"/>
      <c r="Q2" s="577"/>
      <c r="R2" s="577"/>
    </row>
    <row r="3" spans="1:18" ht="14.25" customHeight="1">
      <c r="A3" s="453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3"/>
      <c r="N3" s="453" t="s">
        <v>439</v>
      </c>
      <c r="O3" s="453"/>
      <c r="P3" s="453"/>
      <c r="Q3" s="453"/>
    </row>
    <row r="4" spans="1:18" ht="15.75" customHeight="1">
      <c r="A4" s="576" t="s">
        <v>319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</row>
    <row r="5" spans="1:18" ht="31.5" customHeight="1">
      <c r="A5" s="450" t="s">
        <v>438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</row>
    <row r="6" spans="1:18" ht="3" customHeight="1">
      <c r="A6" s="453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</row>
    <row r="7" spans="1:18" ht="22.5" customHeight="1">
      <c r="A7" s="450" t="s">
        <v>437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</row>
    <row r="8" spans="1:18" ht="4.5" customHeight="1">
      <c r="A8" s="453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</row>
    <row r="9" spans="1:18" ht="27" customHeight="1">
      <c r="A9" s="574" t="s">
        <v>436</v>
      </c>
      <c r="B9" s="575" t="s">
        <v>47</v>
      </c>
      <c r="C9" s="575"/>
      <c r="D9" s="575"/>
      <c r="E9" s="574" t="s">
        <v>66</v>
      </c>
      <c r="F9" s="574" t="s">
        <v>68</v>
      </c>
      <c r="G9" s="574"/>
      <c r="H9" s="574" t="s">
        <v>435</v>
      </c>
      <c r="I9" s="574" t="s">
        <v>434</v>
      </c>
      <c r="J9" s="574" t="s">
        <v>74</v>
      </c>
      <c r="K9" s="574" t="s">
        <v>433</v>
      </c>
      <c r="L9" s="574" t="s">
        <v>432</v>
      </c>
      <c r="M9" s="574" t="s">
        <v>80</v>
      </c>
      <c r="N9" s="574" t="s">
        <v>426</v>
      </c>
      <c r="O9" s="574"/>
      <c r="P9" s="574" t="s">
        <v>431</v>
      </c>
      <c r="Q9" s="574" t="s">
        <v>430</v>
      </c>
      <c r="R9" s="574" t="s">
        <v>244</v>
      </c>
    </row>
    <row r="10" spans="1:18" ht="51">
      <c r="A10" s="574"/>
      <c r="B10" s="575"/>
      <c r="C10" s="575"/>
      <c r="D10" s="575"/>
      <c r="E10" s="574"/>
      <c r="F10" s="545" t="s">
        <v>429</v>
      </c>
      <c r="G10" s="545" t="s">
        <v>428</v>
      </c>
      <c r="H10" s="574"/>
      <c r="I10" s="574"/>
      <c r="J10" s="574"/>
      <c r="K10" s="574"/>
      <c r="L10" s="574"/>
      <c r="M10" s="574"/>
      <c r="N10" s="545" t="s">
        <v>427</v>
      </c>
      <c r="O10" s="545" t="s">
        <v>426</v>
      </c>
      <c r="P10" s="574"/>
      <c r="Q10" s="574"/>
      <c r="R10" s="574"/>
    </row>
    <row r="11" spans="1:18">
      <c r="A11" s="511">
        <v>1</v>
      </c>
      <c r="B11" s="573">
        <v>2</v>
      </c>
      <c r="C11" s="573"/>
      <c r="D11" s="573"/>
      <c r="E11" s="511">
        <v>3</v>
      </c>
      <c r="F11" s="511">
        <v>4</v>
      </c>
      <c r="G11" s="511">
        <v>5</v>
      </c>
      <c r="H11" s="511">
        <v>6</v>
      </c>
      <c r="I11" s="511">
        <v>7</v>
      </c>
      <c r="J11" s="511">
        <v>8</v>
      </c>
      <c r="K11" s="511">
        <v>9</v>
      </c>
      <c r="L11" s="511">
        <v>10</v>
      </c>
      <c r="M11" s="511">
        <v>11</v>
      </c>
      <c r="N11" s="511">
        <v>12</v>
      </c>
      <c r="O11" s="511">
        <v>13</v>
      </c>
      <c r="P11" s="511">
        <v>14</v>
      </c>
      <c r="Q11" s="511">
        <v>15</v>
      </c>
      <c r="R11" s="511">
        <v>16</v>
      </c>
    </row>
    <row r="12" spans="1:18" ht="39.950000000000003" customHeight="1">
      <c r="A12" s="495" t="s">
        <v>245</v>
      </c>
      <c r="B12" s="572" t="s">
        <v>425</v>
      </c>
      <c r="C12" s="571"/>
      <c r="D12" s="570"/>
      <c r="E12" s="506"/>
      <c r="F12" s="506"/>
      <c r="G12" s="554">
        <v>683432.69</v>
      </c>
      <c r="H12" s="506"/>
      <c r="I12" s="506"/>
      <c r="J12" s="506">
        <v>11850.17</v>
      </c>
      <c r="K12" s="506">
        <v>249878.1</v>
      </c>
      <c r="L12" s="506"/>
      <c r="M12" s="506">
        <v>29295.99</v>
      </c>
      <c r="N12" s="506"/>
      <c r="O12" s="506"/>
      <c r="P12" s="506"/>
      <c r="Q12" s="506"/>
      <c r="R12" s="553">
        <f>SUM(E12:Q12)</f>
        <v>974456.95</v>
      </c>
    </row>
    <row r="13" spans="1:18" ht="25.5" customHeight="1">
      <c r="A13" s="565" t="s">
        <v>246</v>
      </c>
      <c r="B13" s="569"/>
      <c r="C13" s="520" t="s">
        <v>424</v>
      </c>
      <c r="D13" s="519"/>
      <c r="E13" s="561">
        <f>E14+E15</f>
        <v>0</v>
      </c>
      <c r="F13" s="561">
        <f>F14+F15</f>
        <v>0</v>
      </c>
      <c r="G13" s="561">
        <f>G14+G15</f>
        <v>0</v>
      </c>
      <c r="H13" s="561">
        <f>H14+H15</f>
        <v>0</v>
      </c>
      <c r="I13" s="561">
        <f>I14+I15</f>
        <v>0</v>
      </c>
      <c r="J13" s="561">
        <f>J14+J15</f>
        <v>0</v>
      </c>
      <c r="K13" s="561">
        <f>K14+K15</f>
        <v>0</v>
      </c>
      <c r="L13" s="561">
        <f>L14+L15</f>
        <v>0</v>
      </c>
      <c r="M13" s="561">
        <f>M14+M15</f>
        <v>0</v>
      </c>
      <c r="N13" s="561">
        <f>N14+N15</f>
        <v>0</v>
      </c>
      <c r="O13" s="561">
        <f>O14+O15</f>
        <v>0</v>
      </c>
      <c r="P13" s="561">
        <f>P14+P15</f>
        <v>0</v>
      </c>
      <c r="Q13" s="561">
        <f>Q14+Q15</f>
        <v>0</v>
      </c>
      <c r="R13" s="556">
        <f>SUM(E13:Q13)</f>
        <v>0</v>
      </c>
    </row>
    <row r="14" spans="1:18" ht="25.5">
      <c r="A14" s="568" t="s">
        <v>250</v>
      </c>
      <c r="B14" s="567" t="s">
        <v>423</v>
      </c>
      <c r="C14" s="560"/>
      <c r="D14" s="559" t="s">
        <v>422</v>
      </c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56">
        <f>SUM(E14:Q14)</f>
        <v>0</v>
      </c>
    </row>
    <row r="15" spans="1:18" ht="25.5">
      <c r="A15" s="511" t="s">
        <v>251</v>
      </c>
      <c r="B15" s="560"/>
      <c r="C15" s="560"/>
      <c r="D15" s="566" t="s">
        <v>421</v>
      </c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56">
        <f>SUM(E15:Q15)</f>
        <v>0</v>
      </c>
    </row>
    <row r="16" spans="1:18" ht="51" customHeight="1">
      <c r="A16" s="565" t="s">
        <v>247</v>
      </c>
      <c r="B16" s="564" t="s">
        <v>420</v>
      </c>
      <c r="C16" s="563"/>
      <c r="D16" s="562"/>
      <c r="E16" s="561">
        <f>E17+E18+E19</f>
        <v>0</v>
      </c>
      <c r="F16" s="561">
        <f>F17+F18+F19</f>
        <v>0</v>
      </c>
      <c r="G16" s="561">
        <f>G17+G18+G19</f>
        <v>0</v>
      </c>
      <c r="H16" s="561">
        <f>H17+H18+H19</f>
        <v>0</v>
      </c>
      <c r="I16" s="561">
        <f>I17+I18+I19</f>
        <v>0</v>
      </c>
      <c r="J16" s="561">
        <f>J17+J18+J19</f>
        <v>0</v>
      </c>
      <c r="K16" s="561">
        <f>K17+K18+K19</f>
        <v>0</v>
      </c>
      <c r="L16" s="561">
        <f>L17+L18+L19</f>
        <v>0</v>
      </c>
      <c r="M16" s="561">
        <f>M17+M18+M19</f>
        <v>0</v>
      </c>
      <c r="N16" s="561">
        <f>N17+N18+N19</f>
        <v>0</v>
      </c>
      <c r="O16" s="561">
        <f>O17+O18+O19</f>
        <v>0</v>
      </c>
      <c r="P16" s="561">
        <f>P17+P18+P19</f>
        <v>0</v>
      </c>
      <c r="Q16" s="561">
        <f>Q17+Q18+Q19</f>
        <v>0</v>
      </c>
      <c r="R16" s="556">
        <f>SUM(E16:Q16)</f>
        <v>0</v>
      </c>
    </row>
    <row r="17" spans="1:18">
      <c r="A17" s="511" t="s">
        <v>252</v>
      </c>
      <c r="B17" s="525"/>
      <c r="C17" s="560"/>
      <c r="D17" s="559" t="s">
        <v>402</v>
      </c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6"/>
      <c r="Q17" s="506"/>
      <c r="R17" s="556">
        <f>SUM(E17:Q17)</f>
        <v>0</v>
      </c>
    </row>
    <row r="18" spans="1:18">
      <c r="A18" s="558" t="s">
        <v>253</v>
      </c>
      <c r="B18" s="525"/>
      <c r="C18" s="560"/>
      <c r="D18" s="559" t="s">
        <v>400</v>
      </c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56">
        <f>SUM(E18:Q18)</f>
        <v>0</v>
      </c>
    </row>
    <row r="19" spans="1:18">
      <c r="A19" s="558" t="s">
        <v>354</v>
      </c>
      <c r="B19" s="525"/>
      <c r="C19" s="560"/>
      <c r="D19" s="559" t="s">
        <v>398</v>
      </c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56">
        <f>SUM(E19:Q19)</f>
        <v>0</v>
      </c>
    </row>
    <row r="20" spans="1:18" ht="15" customHeight="1">
      <c r="A20" s="558" t="s">
        <v>248</v>
      </c>
      <c r="B20" s="557"/>
      <c r="C20" s="524" t="s">
        <v>352</v>
      </c>
      <c r="D20" s="523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56">
        <f>SUM(E20:Q20)</f>
        <v>0</v>
      </c>
    </row>
    <row r="21" spans="1:18" ht="54.95" customHeight="1">
      <c r="A21" s="538" t="s">
        <v>249</v>
      </c>
      <c r="B21" s="555" t="s">
        <v>419</v>
      </c>
      <c r="C21" s="555"/>
      <c r="D21" s="555"/>
      <c r="E21" s="547">
        <f>E12+E13-E16+E20</f>
        <v>0</v>
      </c>
      <c r="F21" s="547">
        <f>F12+F13-F16+F20</f>
        <v>0</v>
      </c>
      <c r="G21" s="548">
        <f>G12+G13-G16+G20</f>
        <v>683432.69</v>
      </c>
      <c r="H21" s="547">
        <f>H12+H13-H16+H20</f>
        <v>0</v>
      </c>
      <c r="I21" s="547">
        <f>I12+I13-I16+I20</f>
        <v>0</v>
      </c>
      <c r="J21" s="547">
        <f>J12+J13-J16+J20</f>
        <v>11850.17</v>
      </c>
      <c r="K21" s="547">
        <f>K12+K13-K16+K20</f>
        <v>249878.1</v>
      </c>
      <c r="L21" s="547">
        <f>L12+L13-L16+L20</f>
        <v>0</v>
      </c>
      <c r="M21" s="547">
        <f>M12+M13-M16+M20</f>
        <v>29295.99</v>
      </c>
      <c r="N21" s="547">
        <f>N12+N13-N16+N20</f>
        <v>0</v>
      </c>
      <c r="O21" s="547">
        <f>O12+O13-O16+O20</f>
        <v>0</v>
      </c>
      <c r="P21" s="547">
        <f>P12+P13-P16+P20</f>
        <v>0</v>
      </c>
      <c r="Q21" s="547">
        <f>Q12+Q13-Q16+Q20</f>
        <v>0</v>
      </c>
      <c r="R21" s="553">
        <f>SUM(E21:Q21)</f>
        <v>974456.95</v>
      </c>
    </row>
    <row r="22" spans="1:18" ht="39.950000000000003" customHeight="1">
      <c r="A22" s="495" t="s">
        <v>350</v>
      </c>
      <c r="B22" s="504" t="s">
        <v>418</v>
      </c>
      <c r="C22" s="503"/>
      <c r="D22" s="502"/>
      <c r="E22" s="545" t="s">
        <v>376</v>
      </c>
      <c r="F22" s="506"/>
      <c r="G22" s="554">
        <v>683432.69</v>
      </c>
      <c r="H22" s="506"/>
      <c r="I22" s="506"/>
      <c r="J22" s="506">
        <v>11223.81</v>
      </c>
      <c r="K22" s="506">
        <v>138971.6</v>
      </c>
      <c r="L22" s="506"/>
      <c r="M22" s="506">
        <v>22439.99</v>
      </c>
      <c r="N22" s="540" t="s">
        <v>376</v>
      </c>
      <c r="O22" s="506"/>
      <c r="P22" s="545" t="s">
        <v>376</v>
      </c>
      <c r="Q22" s="545" t="s">
        <v>376</v>
      </c>
      <c r="R22" s="553">
        <f>SUM(E22:Q22)</f>
        <v>856068.09</v>
      </c>
    </row>
    <row r="23" spans="1:18" ht="39.950000000000003" customHeight="1">
      <c r="A23" s="511" t="s">
        <v>348</v>
      </c>
      <c r="B23" s="525"/>
      <c r="C23" s="524" t="s">
        <v>417</v>
      </c>
      <c r="D23" s="523"/>
      <c r="E23" s="540" t="s">
        <v>376</v>
      </c>
      <c r="F23" s="506"/>
      <c r="G23" s="506"/>
      <c r="H23" s="506"/>
      <c r="I23" s="506"/>
      <c r="J23" s="506"/>
      <c r="K23" s="506"/>
      <c r="L23" s="506"/>
      <c r="M23" s="506"/>
      <c r="N23" s="540" t="s">
        <v>376</v>
      </c>
      <c r="O23" s="506"/>
      <c r="P23" s="540" t="s">
        <v>376</v>
      </c>
      <c r="Q23" s="540" t="s">
        <v>376</v>
      </c>
      <c r="R23" s="539">
        <f>SUM(E23:Q23)</f>
        <v>0</v>
      </c>
    </row>
    <row r="24" spans="1:18" ht="38.25" customHeight="1">
      <c r="A24" s="511" t="s">
        <v>346</v>
      </c>
      <c r="B24" s="525"/>
      <c r="C24" s="524" t="s">
        <v>416</v>
      </c>
      <c r="D24" s="523"/>
      <c r="E24" s="540" t="s">
        <v>376</v>
      </c>
      <c r="F24" s="506"/>
      <c r="G24" s="506">
        <v>0</v>
      </c>
      <c r="H24" s="506"/>
      <c r="I24" s="506"/>
      <c r="J24" s="506">
        <v>156.54</v>
      </c>
      <c r="K24" s="506">
        <v>12194.22</v>
      </c>
      <c r="L24" s="506"/>
      <c r="M24" s="506">
        <v>856.86</v>
      </c>
      <c r="N24" s="540" t="s">
        <v>376</v>
      </c>
      <c r="O24" s="506"/>
      <c r="P24" s="540" t="s">
        <v>376</v>
      </c>
      <c r="Q24" s="540" t="s">
        <v>376</v>
      </c>
      <c r="R24" s="539">
        <f>SUM(E24:Q24)</f>
        <v>13207.62</v>
      </c>
    </row>
    <row r="25" spans="1:18" ht="51" customHeight="1">
      <c r="A25" s="522" t="s">
        <v>344</v>
      </c>
      <c r="B25" s="543"/>
      <c r="C25" s="520" t="s">
        <v>415</v>
      </c>
      <c r="D25" s="519"/>
      <c r="E25" s="541" t="s">
        <v>376</v>
      </c>
      <c r="F25" s="552">
        <f>F26+F27+F28</f>
        <v>0</v>
      </c>
      <c r="G25" s="552">
        <f>G26+G27+G28</f>
        <v>0</v>
      </c>
      <c r="H25" s="552">
        <f>H26+H27+H28</f>
        <v>0</v>
      </c>
      <c r="I25" s="552">
        <f>I26+I27+I28</f>
        <v>0</v>
      </c>
      <c r="J25" s="552">
        <f>J26+J27+J28</f>
        <v>0</v>
      </c>
      <c r="K25" s="552">
        <f>K26+K27+K28</f>
        <v>0</v>
      </c>
      <c r="L25" s="552">
        <f>L26+L27+L28</f>
        <v>0</v>
      </c>
      <c r="M25" s="552">
        <f>M26+M27+M28</f>
        <v>0</v>
      </c>
      <c r="N25" s="541" t="s">
        <v>376</v>
      </c>
      <c r="O25" s="552">
        <f>O26+O27+O28</f>
        <v>0</v>
      </c>
      <c r="P25" s="541" t="s">
        <v>376</v>
      </c>
      <c r="Q25" s="541" t="s">
        <v>376</v>
      </c>
      <c r="R25" s="539">
        <f>SUM(E25:Q25)</f>
        <v>0</v>
      </c>
    </row>
    <row r="26" spans="1:18">
      <c r="A26" s="515" t="s">
        <v>414</v>
      </c>
      <c r="B26" s="510"/>
      <c r="C26" s="513"/>
      <c r="D26" s="512" t="s">
        <v>402</v>
      </c>
      <c r="E26" s="540" t="s">
        <v>376</v>
      </c>
      <c r="F26" s="506"/>
      <c r="G26" s="506"/>
      <c r="H26" s="506"/>
      <c r="I26" s="506"/>
      <c r="J26" s="506"/>
      <c r="K26" s="506"/>
      <c r="L26" s="506"/>
      <c r="M26" s="506"/>
      <c r="N26" s="540" t="s">
        <v>376</v>
      </c>
      <c r="O26" s="506"/>
      <c r="P26" s="540" t="s">
        <v>376</v>
      </c>
      <c r="Q26" s="540" t="s">
        <v>376</v>
      </c>
      <c r="R26" s="539">
        <f>SUM(E26:Q26)</f>
        <v>0</v>
      </c>
    </row>
    <row r="27" spans="1:18">
      <c r="A27" s="515" t="s">
        <v>413</v>
      </c>
      <c r="B27" s="510"/>
      <c r="C27" s="513"/>
      <c r="D27" s="512" t="s">
        <v>400</v>
      </c>
      <c r="E27" s="540" t="s">
        <v>376</v>
      </c>
      <c r="F27" s="506"/>
      <c r="G27" s="506"/>
      <c r="H27" s="506"/>
      <c r="I27" s="506"/>
      <c r="J27" s="506"/>
      <c r="K27" s="506"/>
      <c r="L27" s="506"/>
      <c r="M27" s="506"/>
      <c r="N27" s="540" t="s">
        <v>376</v>
      </c>
      <c r="O27" s="506"/>
      <c r="P27" s="540" t="s">
        <v>376</v>
      </c>
      <c r="Q27" s="540" t="s">
        <v>376</v>
      </c>
      <c r="R27" s="539">
        <f>SUM(E27:Q27)</f>
        <v>0</v>
      </c>
    </row>
    <row r="28" spans="1:18">
      <c r="A28" s="515" t="s">
        <v>412</v>
      </c>
      <c r="B28" s="510"/>
      <c r="C28" s="513"/>
      <c r="D28" s="512" t="s">
        <v>398</v>
      </c>
      <c r="E28" s="540" t="s">
        <v>376</v>
      </c>
      <c r="F28" s="506"/>
      <c r="G28" s="506"/>
      <c r="H28" s="506"/>
      <c r="I28" s="506"/>
      <c r="J28" s="506"/>
      <c r="K28" s="506"/>
      <c r="L28" s="506"/>
      <c r="M28" s="506"/>
      <c r="N28" s="540" t="s">
        <v>376</v>
      </c>
      <c r="O28" s="506"/>
      <c r="P28" s="540" t="s">
        <v>376</v>
      </c>
      <c r="Q28" s="540" t="s">
        <v>376</v>
      </c>
      <c r="R28" s="539">
        <f>SUM(E28:Q28)</f>
        <v>0</v>
      </c>
    </row>
    <row r="29" spans="1:18" ht="15" customHeight="1">
      <c r="A29" s="511" t="s">
        <v>342</v>
      </c>
      <c r="B29" s="510"/>
      <c r="C29" s="509" t="s">
        <v>352</v>
      </c>
      <c r="D29" s="508"/>
      <c r="E29" s="540" t="s">
        <v>376</v>
      </c>
      <c r="F29" s="506"/>
      <c r="G29" s="506"/>
      <c r="H29" s="506"/>
      <c r="I29" s="506"/>
      <c r="J29" s="506"/>
      <c r="K29" s="506"/>
      <c r="L29" s="506"/>
      <c r="M29" s="506"/>
      <c r="N29" s="540" t="s">
        <v>376</v>
      </c>
      <c r="O29" s="506"/>
      <c r="P29" s="540" t="s">
        <v>376</v>
      </c>
      <c r="Q29" s="540" t="s">
        <v>376</v>
      </c>
      <c r="R29" s="539">
        <f>SUM(E29:Q29)</f>
        <v>0</v>
      </c>
    </row>
    <row r="30" spans="1:18" ht="54.95" customHeight="1">
      <c r="A30" s="538" t="s">
        <v>332</v>
      </c>
      <c r="B30" s="551" t="s">
        <v>411</v>
      </c>
      <c r="C30" s="550"/>
      <c r="D30" s="549"/>
      <c r="E30" s="536" t="s">
        <v>376</v>
      </c>
      <c r="F30" s="536">
        <f>F22+F23+F24-F25+F29</f>
        <v>0</v>
      </c>
      <c r="G30" s="548">
        <f>G22+G23+G24-G25+G29</f>
        <v>683432.69</v>
      </c>
      <c r="H30" s="536">
        <f>H22+H23+H24-H25+H29</f>
        <v>0</v>
      </c>
      <c r="I30" s="536">
        <f>I22+I23+I24-I25+I29</f>
        <v>0</v>
      </c>
      <c r="J30" s="547">
        <f>J22+J23+J24-J25+J29</f>
        <v>11380.35</v>
      </c>
      <c r="K30" s="547">
        <f>K22+K23+K24-K25+K29</f>
        <v>151165.82</v>
      </c>
      <c r="L30" s="536">
        <f>L22+L23+L24-L25+L29</f>
        <v>0</v>
      </c>
      <c r="M30" s="547">
        <f>M22+M23+M24-M25+M29</f>
        <v>23296.850000000002</v>
      </c>
      <c r="N30" s="541" t="s">
        <v>376</v>
      </c>
      <c r="O30" s="536">
        <f>O22+O23+O24-O25+O29</f>
        <v>0</v>
      </c>
      <c r="P30" s="536" t="s">
        <v>376</v>
      </c>
      <c r="Q30" s="536" t="s">
        <v>376</v>
      </c>
      <c r="R30" s="546">
        <f>SUM(E30:Q30)</f>
        <v>869275.70999999985</v>
      </c>
    </row>
    <row r="31" spans="1:18" ht="39.950000000000003" customHeight="1">
      <c r="A31" s="495" t="s">
        <v>330</v>
      </c>
      <c r="B31" s="533" t="s">
        <v>410</v>
      </c>
      <c r="C31" s="532"/>
      <c r="D31" s="502"/>
      <c r="E31" s="545" t="s">
        <v>376</v>
      </c>
      <c r="F31" s="506"/>
      <c r="G31" s="506"/>
      <c r="H31" s="506"/>
      <c r="I31" s="506"/>
      <c r="J31" s="506"/>
      <c r="K31" s="506"/>
      <c r="L31" s="506"/>
      <c r="M31" s="506"/>
      <c r="N31" s="540" t="s">
        <v>376</v>
      </c>
      <c r="O31" s="506"/>
      <c r="P31" s="506"/>
      <c r="Q31" s="506"/>
      <c r="R31" s="539">
        <f>SUM(E31:Q31)</f>
        <v>0</v>
      </c>
    </row>
    <row r="32" spans="1:18" ht="39.950000000000003" customHeight="1">
      <c r="A32" s="511" t="s">
        <v>328</v>
      </c>
      <c r="B32" s="525"/>
      <c r="C32" s="524" t="s">
        <v>409</v>
      </c>
      <c r="D32" s="523"/>
      <c r="E32" s="540" t="s">
        <v>376</v>
      </c>
      <c r="F32" s="506"/>
      <c r="G32" s="506"/>
      <c r="H32" s="506"/>
      <c r="I32" s="506"/>
      <c r="J32" s="506"/>
      <c r="K32" s="506"/>
      <c r="L32" s="506"/>
      <c r="M32" s="506"/>
      <c r="N32" s="540" t="s">
        <v>376</v>
      </c>
      <c r="O32" s="506"/>
      <c r="P32" s="506"/>
      <c r="Q32" s="506"/>
      <c r="R32" s="539">
        <f>SUM(E32:Q32)</f>
        <v>0</v>
      </c>
    </row>
    <row r="33" spans="1:18" ht="29.25" customHeight="1">
      <c r="A33" s="511" t="s">
        <v>326</v>
      </c>
      <c r="B33" s="525"/>
      <c r="C33" s="524" t="s">
        <v>408</v>
      </c>
      <c r="D33" s="523"/>
      <c r="E33" s="544" t="s">
        <v>376</v>
      </c>
      <c r="F33" s="506"/>
      <c r="G33" s="506"/>
      <c r="H33" s="506"/>
      <c r="I33" s="506"/>
      <c r="J33" s="506"/>
      <c r="K33" s="506"/>
      <c r="L33" s="506"/>
      <c r="M33" s="506"/>
      <c r="N33" s="540" t="s">
        <v>376</v>
      </c>
      <c r="O33" s="506"/>
      <c r="P33" s="506"/>
      <c r="Q33" s="506"/>
      <c r="R33" s="539">
        <f>SUM(E33:Q33)</f>
        <v>0</v>
      </c>
    </row>
    <row r="34" spans="1:18" ht="39.75" customHeight="1">
      <c r="A34" s="511" t="s">
        <v>407</v>
      </c>
      <c r="B34" s="525"/>
      <c r="C34" s="524" t="s">
        <v>406</v>
      </c>
      <c r="D34" s="523"/>
      <c r="E34" s="540" t="s">
        <v>376</v>
      </c>
      <c r="F34" s="506"/>
      <c r="G34" s="506"/>
      <c r="H34" s="506"/>
      <c r="I34" s="506"/>
      <c r="J34" s="506"/>
      <c r="K34" s="506"/>
      <c r="L34" s="506"/>
      <c r="M34" s="506"/>
      <c r="N34" s="540" t="s">
        <v>376</v>
      </c>
      <c r="O34" s="506"/>
      <c r="P34" s="506"/>
      <c r="Q34" s="506"/>
      <c r="R34" s="539">
        <f>SUM(E34:Q34)</f>
        <v>0</v>
      </c>
    </row>
    <row r="35" spans="1:18" ht="45.75" customHeight="1">
      <c r="A35" s="522" t="s">
        <v>405</v>
      </c>
      <c r="B35" s="543"/>
      <c r="C35" s="520" t="s">
        <v>404</v>
      </c>
      <c r="D35" s="519"/>
      <c r="E35" s="541" t="s">
        <v>376</v>
      </c>
      <c r="F35" s="541">
        <f>F36+F37+F38</f>
        <v>0</v>
      </c>
      <c r="G35" s="541">
        <f>G36+G37+G38</f>
        <v>0</v>
      </c>
      <c r="H35" s="541">
        <f>H36+H37+H38</f>
        <v>0</v>
      </c>
      <c r="I35" s="541">
        <f>I36+I37+I38</f>
        <v>0</v>
      </c>
      <c r="J35" s="541">
        <f>J36+J37+J38</f>
        <v>0</v>
      </c>
      <c r="K35" s="541">
        <f>K36+K37+K38</f>
        <v>0</v>
      </c>
      <c r="L35" s="541">
        <f>L36+L37+L38</f>
        <v>0</v>
      </c>
      <c r="M35" s="542">
        <f>M36+M37+M38</f>
        <v>0</v>
      </c>
      <c r="N35" s="541" t="s">
        <v>376</v>
      </c>
      <c r="O35" s="541">
        <f>O36+O37+O38</f>
        <v>0</v>
      </c>
      <c r="P35" s="541">
        <f>P36+P37+P38</f>
        <v>0</v>
      </c>
      <c r="Q35" s="541">
        <f>Q36+Q37+Q38</f>
        <v>0</v>
      </c>
      <c r="R35" s="539">
        <f>SUM(E35:Q35)</f>
        <v>0</v>
      </c>
    </row>
    <row r="36" spans="1:18">
      <c r="A36" s="515" t="s">
        <v>403</v>
      </c>
      <c r="B36" s="510"/>
      <c r="C36" s="513"/>
      <c r="D36" s="512" t="s">
        <v>402</v>
      </c>
      <c r="E36" s="540" t="s">
        <v>376</v>
      </c>
      <c r="F36" s="506"/>
      <c r="G36" s="506"/>
      <c r="H36" s="506"/>
      <c r="I36" s="506"/>
      <c r="J36" s="506"/>
      <c r="K36" s="506"/>
      <c r="L36" s="506"/>
      <c r="M36" s="506"/>
      <c r="N36" s="540" t="s">
        <v>376</v>
      </c>
      <c r="O36" s="506"/>
      <c r="P36" s="506"/>
      <c r="Q36" s="506"/>
      <c r="R36" s="539">
        <f>SUM(E36:Q36)</f>
        <v>0</v>
      </c>
    </row>
    <row r="37" spans="1:18">
      <c r="A37" s="515" t="s">
        <v>401</v>
      </c>
      <c r="B37" s="510"/>
      <c r="C37" s="513"/>
      <c r="D37" s="512" t="s">
        <v>400</v>
      </c>
      <c r="E37" s="540" t="s">
        <v>376</v>
      </c>
      <c r="F37" s="506"/>
      <c r="G37" s="506"/>
      <c r="H37" s="506"/>
      <c r="I37" s="506"/>
      <c r="J37" s="506"/>
      <c r="K37" s="506"/>
      <c r="L37" s="506"/>
      <c r="M37" s="506"/>
      <c r="N37" s="540" t="s">
        <v>376</v>
      </c>
      <c r="O37" s="506"/>
      <c r="P37" s="506"/>
      <c r="Q37" s="506"/>
      <c r="R37" s="539">
        <f>SUM(E37:Q37)</f>
        <v>0</v>
      </c>
    </row>
    <row r="38" spans="1:18">
      <c r="A38" s="515" t="s">
        <v>399</v>
      </c>
      <c r="B38" s="510"/>
      <c r="C38" s="513"/>
      <c r="D38" s="512" t="s">
        <v>398</v>
      </c>
      <c r="E38" s="540" t="s">
        <v>376</v>
      </c>
      <c r="F38" s="506"/>
      <c r="G38" s="506"/>
      <c r="H38" s="506"/>
      <c r="I38" s="506"/>
      <c r="J38" s="506"/>
      <c r="K38" s="506"/>
      <c r="L38" s="506"/>
      <c r="M38" s="506"/>
      <c r="N38" s="540" t="s">
        <v>376</v>
      </c>
      <c r="O38" s="506"/>
      <c r="P38" s="506"/>
      <c r="Q38" s="506"/>
      <c r="R38" s="539">
        <f>SUM(E38:Q38)</f>
        <v>0</v>
      </c>
    </row>
    <row r="39" spans="1:18" ht="15" customHeight="1">
      <c r="A39" s="511" t="s">
        <v>397</v>
      </c>
      <c r="B39" s="510"/>
      <c r="C39" s="509" t="s">
        <v>352</v>
      </c>
      <c r="D39" s="508"/>
      <c r="E39" s="540" t="s">
        <v>376</v>
      </c>
      <c r="F39" s="506"/>
      <c r="G39" s="506"/>
      <c r="H39" s="506"/>
      <c r="I39" s="506"/>
      <c r="J39" s="506"/>
      <c r="K39" s="506"/>
      <c r="L39" s="506"/>
      <c r="M39" s="506"/>
      <c r="N39" s="540" t="s">
        <v>376</v>
      </c>
      <c r="O39" s="506"/>
      <c r="P39" s="506"/>
      <c r="Q39" s="506"/>
      <c r="R39" s="539">
        <f>SUM(E39:Q39)</f>
        <v>0</v>
      </c>
    </row>
    <row r="40" spans="1:18" ht="54.95" customHeight="1">
      <c r="A40" s="538" t="s">
        <v>396</v>
      </c>
      <c r="B40" s="537" t="s">
        <v>395</v>
      </c>
      <c r="C40" s="537"/>
      <c r="D40" s="537"/>
      <c r="E40" s="536" t="s">
        <v>376</v>
      </c>
      <c r="F40" s="535">
        <f>F31+F32+F33-F34-F35+F39</f>
        <v>0</v>
      </c>
      <c r="G40" s="535">
        <f>G31+G32+G33-G34-G35+G39</f>
        <v>0</v>
      </c>
      <c r="H40" s="535">
        <f>H31+H32+H33-H34-H35+H39</f>
        <v>0</v>
      </c>
      <c r="I40" s="535">
        <f>I31+I32+I33-I34-I35+I39</f>
        <v>0</v>
      </c>
      <c r="J40" s="535">
        <f>J31+J32+J33-J34-J35+J39</f>
        <v>0</v>
      </c>
      <c r="K40" s="535">
        <f>K31+K32+K33-K34-K35+K39</f>
        <v>0</v>
      </c>
      <c r="L40" s="535">
        <f>L31+L32+L33-L34-L35+L39</f>
        <v>0</v>
      </c>
      <c r="M40" s="535">
        <f>M31+M32+M33-M34-M35+M39</f>
        <v>0</v>
      </c>
      <c r="N40" s="536" t="s">
        <v>376</v>
      </c>
      <c r="O40" s="535">
        <f>O31+O32+O33-O34-O35+O39</f>
        <v>0</v>
      </c>
      <c r="P40" s="535">
        <f>P31+P32+P33-P34-P35+P39</f>
        <v>0</v>
      </c>
      <c r="Q40" s="535">
        <f>Q31+Q32+Q33-Q34-Q35+Q39</f>
        <v>0</v>
      </c>
      <c r="R40" s="534">
        <f>R31+R32+R33-R34-R35+R39</f>
        <v>0</v>
      </c>
    </row>
    <row r="41" spans="1:18" ht="30.75" customHeight="1">
      <c r="A41" s="495" t="s">
        <v>394</v>
      </c>
      <c r="B41" s="533" t="s">
        <v>393</v>
      </c>
      <c r="C41" s="532"/>
      <c r="D41" s="531"/>
      <c r="E41" s="506"/>
      <c r="F41" s="529" t="s">
        <v>376</v>
      </c>
      <c r="G41" s="529" t="s">
        <v>376</v>
      </c>
      <c r="H41" s="529" t="s">
        <v>376</v>
      </c>
      <c r="I41" s="506"/>
      <c r="J41" s="529" t="s">
        <v>376</v>
      </c>
      <c r="K41" s="529" t="s">
        <v>376</v>
      </c>
      <c r="L41" s="506"/>
      <c r="M41" s="530" t="s">
        <v>376</v>
      </c>
      <c r="N41" s="506"/>
      <c r="O41" s="529" t="s">
        <v>376</v>
      </c>
      <c r="P41" s="529" t="s">
        <v>376</v>
      </c>
      <c r="Q41" s="529" t="s">
        <v>376</v>
      </c>
      <c r="R41" s="499">
        <f>SUM(E41:Q41)</f>
        <v>0</v>
      </c>
    </row>
    <row r="42" spans="1:18" ht="45" customHeight="1">
      <c r="A42" s="511" t="s">
        <v>392</v>
      </c>
      <c r="B42" s="528" t="s">
        <v>391</v>
      </c>
      <c r="C42" s="527"/>
      <c r="D42" s="52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499">
        <f>SUM(E42:Q42)</f>
        <v>0</v>
      </c>
    </row>
    <row r="43" spans="1:18" ht="39.950000000000003" customHeight="1">
      <c r="A43" s="511" t="s">
        <v>390</v>
      </c>
      <c r="B43" s="525"/>
      <c r="C43" s="524" t="s">
        <v>389</v>
      </c>
      <c r="D43" s="523"/>
      <c r="E43" s="506"/>
      <c r="F43" s="505" t="s">
        <v>376</v>
      </c>
      <c r="G43" s="505" t="s">
        <v>376</v>
      </c>
      <c r="H43" s="505" t="s">
        <v>376</v>
      </c>
      <c r="I43" s="506"/>
      <c r="J43" s="505" t="s">
        <v>376</v>
      </c>
      <c r="K43" s="505" t="s">
        <v>376</v>
      </c>
      <c r="L43" s="505"/>
      <c r="M43" s="507" t="s">
        <v>376</v>
      </c>
      <c r="N43" s="506"/>
      <c r="O43" s="505" t="s">
        <v>376</v>
      </c>
      <c r="P43" s="505" t="s">
        <v>376</v>
      </c>
      <c r="Q43" s="505" t="s">
        <v>376</v>
      </c>
      <c r="R43" s="499">
        <f>SUM(E43:Q43)</f>
        <v>0</v>
      </c>
    </row>
    <row r="44" spans="1:18" ht="45" customHeight="1">
      <c r="A44" s="522" t="s">
        <v>388</v>
      </c>
      <c r="B44" s="521"/>
      <c r="C44" s="520" t="s">
        <v>387</v>
      </c>
      <c r="D44" s="519"/>
      <c r="E44" s="517">
        <f>E45+E46+E47</f>
        <v>0</v>
      </c>
      <c r="F44" s="516" t="s">
        <v>376</v>
      </c>
      <c r="G44" s="516" t="s">
        <v>376</v>
      </c>
      <c r="H44" s="516" t="s">
        <v>376</v>
      </c>
      <c r="I44" s="517">
        <f>I45+I46+I47</f>
        <v>0</v>
      </c>
      <c r="J44" s="516" t="s">
        <v>376</v>
      </c>
      <c r="K44" s="516" t="s">
        <v>376</v>
      </c>
      <c r="L44" s="517">
        <f>L45+L46+L47</f>
        <v>0</v>
      </c>
      <c r="M44" s="518" t="s">
        <v>376</v>
      </c>
      <c r="N44" s="517">
        <f>N45+N46+N47</f>
        <v>0</v>
      </c>
      <c r="O44" s="516" t="s">
        <v>376</v>
      </c>
      <c r="P44" s="516" t="s">
        <v>376</v>
      </c>
      <c r="Q44" s="516" t="s">
        <v>376</v>
      </c>
      <c r="R44" s="499">
        <f>SUM(E44:Q44)</f>
        <v>0</v>
      </c>
    </row>
    <row r="45" spans="1:18">
      <c r="A45" s="515" t="s">
        <v>386</v>
      </c>
      <c r="B45" s="514"/>
      <c r="C45" s="513"/>
      <c r="D45" s="512" t="s">
        <v>385</v>
      </c>
      <c r="E45" s="506"/>
      <c r="F45" s="505" t="s">
        <v>376</v>
      </c>
      <c r="G45" s="505" t="s">
        <v>376</v>
      </c>
      <c r="H45" s="505" t="s">
        <v>376</v>
      </c>
      <c r="I45" s="506"/>
      <c r="J45" s="505" t="s">
        <v>376</v>
      </c>
      <c r="K45" s="505" t="s">
        <v>376</v>
      </c>
      <c r="L45" s="506"/>
      <c r="M45" s="507" t="s">
        <v>376</v>
      </c>
      <c r="N45" s="506"/>
      <c r="O45" s="505" t="s">
        <v>376</v>
      </c>
      <c r="P45" s="505" t="s">
        <v>376</v>
      </c>
      <c r="Q45" s="505" t="s">
        <v>376</v>
      </c>
      <c r="R45" s="499">
        <f>SUM(E45:Q45)</f>
        <v>0</v>
      </c>
    </row>
    <row r="46" spans="1:18">
      <c r="A46" s="515" t="s">
        <v>384</v>
      </c>
      <c r="B46" s="514"/>
      <c r="C46" s="513"/>
      <c r="D46" s="512" t="s">
        <v>383</v>
      </c>
      <c r="E46" s="506"/>
      <c r="F46" s="505" t="s">
        <v>376</v>
      </c>
      <c r="G46" s="505" t="s">
        <v>376</v>
      </c>
      <c r="H46" s="505" t="s">
        <v>376</v>
      </c>
      <c r="I46" s="506"/>
      <c r="J46" s="505" t="s">
        <v>376</v>
      </c>
      <c r="K46" s="505" t="s">
        <v>376</v>
      </c>
      <c r="L46" s="506"/>
      <c r="M46" s="507" t="s">
        <v>376</v>
      </c>
      <c r="N46" s="506"/>
      <c r="O46" s="505" t="s">
        <v>376</v>
      </c>
      <c r="P46" s="505" t="s">
        <v>376</v>
      </c>
      <c r="Q46" s="505" t="s">
        <v>376</v>
      </c>
      <c r="R46" s="499">
        <f>SUM(E46:Q46)</f>
        <v>0</v>
      </c>
    </row>
    <row r="47" spans="1:18">
      <c r="A47" s="515" t="s">
        <v>382</v>
      </c>
      <c r="B47" s="514"/>
      <c r="C47" s="513"/>
      <c r="D47" s="512" t="s">
        <v>381</v>
      </c>
      <c r="E47" s="506"/>
      <c r="F47" s="505" t="s">
        <v>376</v>
      </c>
      <c r="G47" s="505" t="s">
        <v>376</v>
      </c>
      <c r="H47" s="505" t="s">
        <v>376</v>
      </c>
      <c r="I47" s="506"/>
      <c r="J47" s="505" t="s">
        <v>376</v>
      </c>
      <c r="K47" s="505" t="s">
        <v>376</v>
      </c>
      <c r="L47" s="506"/>
      <c r="M47" s="507" t="s">
        <v>376</v>
      </c>
      <c r="N47" s="506"/>
      <c r="O47" s="505" t="s">
        <v>376</v>
      </c>
      <c r="P47" s="505" t="s">
        <v>376</v>
      </c>
      <c r="Q47" s="505" t="s">
        <v>376</v>
      </c>
      <c r="R47" s="499">
        <f>SUM(E47:Q47)</f>
        <v>0</v>
      </c>
    </row>
    <row r="48" spans="1:18" ht="15" customHeight="1">
      <c r="A48" s="511" t="s">
        <v>380</v>
      </c>
      <c r="B48" s="510"/>
      <c r="C48" s="509" t="s">
        <v>379</v>
      </c>
      <c r="D48" s="508"/>
      <c r="E48" s="506"/>
      <c r="F48" s="505" t="s">
        <v>376</v>
      </c>
      <c r="G48" s="505" t="s">
        <v>376</v>
      </c>
      <c r="H48" s="505" t="s">
        <v>376</v>
      </c>
      <c r="I48" s="506"/>
      <c r="J48" s="505" t="s">
        <v>376</v>
      </c>
      <c r="K48" s="505" t="s">
        <v>376</v>
      </c>
      <c r="L48" s="506"/>
      <c r="M48" s="507" t="s">
        <v>376</v>
      </c>
      <c r="N48" s="506"/>
      <c r="O48" s="505" t="s">
        <v>376</v>
      </c>
      <c r="P48" s="505" t="s">
        <v>376</v>
      </c>
      <c r="Q48" s="505" t="s">
        <v>376</v>
      </c>
      <c r="R48" s="499">
        <f>SUM(E48:Q48)</f>
        <v>0</v>
      </c>
    </row>
    <row r="49" spans="1:18" ht="41.25" customHeight="1">
      <c r="A49" s="495" t="s">
        <v>378</v>
      </c>
      <c r="B49" s="504" t="s">
        <v>377</v>
      </c>
      <c r="C49" s="503"/>
      <c r="D49" s="502"/>
      <c r="E49" s="492">
        <f>E41+E42+E43-E44+E48</f>
        <v>0</v>
      </c>
      <c r="F49" s="500" t="s">
        <v>376</v>
      </c>
      <c r="G49" s="500" t="s">
        <v>376</v>
      </c>
      <c r="H49" s="500" t="s">
        <v>376</v>
      </c>
      <c r="I49" s="492">
        <f>I41+I42+I43-I44+I48</f>
        <v>0</v>
      </c>
      <c r="J49" s="500" t="s">
        <v>376</v>
      </c>
      <c r="K49" s="500" t="s">
        <v>376</v>
      </c>
      <c r="L49" s="492">
        <f>L41+L42+L43-L44+L48</f>
        <v>0</v>
      </c>
      <c r="M49" s="501" t="s">
        <v>376</v>
      </c>
      <c r="N49" s="492">
        <f>N41+N42+N43-N44+N48</f>
        <v>0</v>
      </c>
      <c r="O49" s="500" t="s">
        <v>376</v>
      </c>
      <c r="P49" s="500" t="s">
        <v>376</v>
      </c>
      <c r="Q49" s="500" t="s">
        <v>376</v>
      </c>
      <c r="R49" s="499">
        <f>SUM(E49:Q49)</f>
        <v>0</v>
      </c>
    </row>
    <row r="50" spans="1:18" ht="54.95" customHeight="1">
      <c r="A50" s="495" t="s">
        <v>375</v>
      </c>
      <c r="B50" s="494" t="s">
        <v>374</v>
      </c>
      <c r="C50" s="494"/>
      <c r="D50" s="494"/>
      <c r="E50" s="492">
        <f>E21+E49</f>
        <v>0</v>
      </c>
      <c r="F50" s="492">
        <f>F21-F30-F40</f>
        <v>0</v>
      </c>
      <c r="G50" s="498">
        <f>G21-G30-G40</f>
        <v>0</v>
      </c>
      <c r="H50" s="497">
        <f>H21-H30-H40</f>
        <v>0</v>
      </c>
      <c r="I50" s="492">
        <f>I21-I30-I40+I49</f>
        <v>0</v>
      </c>
      <c r="J50" s="492">
        <f>J21-J30-J40</f>
        <v>469.81999999999971</v>
      </c>
      <c r="K50" s="492">
        <f>K21-K30-K40</f>
        <v>98712.28</v>
      </c>
      <c r="L50" s="492">
        <f>L21+L49</f>
        <v>0</v>
      </c>
      <c r="M50" s="492">
        <f>M21-M30-M40</f>
        <v>5999.1399999999994</v>
      </c>
      <c r="N50" s="492">
        <f>N21+N49</f>
        <v>0</v>
      </c>
      <c r="O50" s="492">
        <f>O21-O30-O40</f>
        <v>0</v>
      </c>
      <c r="P50" s="492">
        <f>P21-P40</f>
        <v>0</v>
      </c>
      <c r="Q50" s="492">
        <f>Q21-Q40</f>
        <v>0</v>
      </c>
      <c r="R50" s="496">
        <f>SUM(E50:Q50)</f>
        <v>105181.24</v>
      </c>
    </row>
    <row r="51" spans="1:18" ht="54.95" customHeight="1">
      <c r="A51" s="495" t="s">
        <v>373</v>
      </c>
      <c r="B51" s="494" t="s">
        <v>372</v>
      </c>
      <c r="C51" s="494"/>
      <c r="D51" s="494"/>
      <c r="E51" s="492">
        <f>E12+E41</f>
        <v>0</v>
      </c>
      <c r="F51" s="492">
        <f>F12-F22-F31</f>
        <v>0</v>
      </c>
      <c r="G51" s="493">
        <f>G12-G22-G31</f>
        <v>0</v>
      </c>
      <c r="H51" s="492">
        <f>H12-H22-H31</f>
        <v>0</v>
      </c>
      <c r="I51" s="492">
        <f>I13-I22-I31+I41</f>
        <v>0</v>
      </c>
      <c r="J51" s="492">
        <f>J12-J22-J31</f>
        <v>626.36000000000058</v>
      </c>
      <c r="K51" s="492">
        <f>K12-K22-K31</f>
        <v>110906.5</v>
      </c>
      <c r="L51" s="492">
        <f>L12-L22-L31</f>
        <v>0</v>
      </c>
      <c r="M51" s="492">
        <f>M12-M22-M31</f>
        <v>6856</v>
      </c>
      <c r="N51" s="492">
        <f>N12+N41</f>
        <v>0</v>
      </c>
      <c r="O51" s="492">
        <f>O12-O22-O31</f>
        <v>0</v>
      </c>
      <c r="P51" s="492">
        <f>P12-P31</f>
        <v>0</v>
      </c>
      <c r="Q51" s="492">
        <f>Q12-Q31</f>
        <v>0</v>
      </c>
      <c r="R51" s="491">
        <f>SUM(E51:Q51)</f>
        <v>118388.86</v>
      </c>
    </row>
    <row r="52" spans="1:18">
      <c r="A52" s="453" t="s">
        <v>371</v>
      </c>
      <c r="B52" s="453"/>
      <c r="C52" s="453"/>
      <c r="D52" s="453"/>
      <c r="E52" s="453"/>
      <c r="F52" s="453"/>
      <c r="G52" s="453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</row>
    <row r="53" spans="1:18">
      <c r="A53" s="453" t="s">
        <v>370</v>
      </c>
      <c r="B53" s="453"/>
      <c r="C53" s="453"/>
      <c r="D53" s="453"/>
      <c r="E53" s="453"/>
      <c r="F53" s="453"/>
      <c r="G53" s="453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</row>
    <row r="54" spans="1:18">
      <c r="A54" s="414" t="s">
        <v>369</v>
      </c>
      <c r="B54" s="490"/>
      <c r="C54" s="490"/>
      <c r="D54" s="490"/>
      <c r="E54" s="490"/>
      <c r="F54" s="490"/>
      <c r="G54" s="490"/>
      <c r="H54" s="490"/>
      <c r="I54" s="490"/>
      <c r="J54" s="490"/>
      <c r="K54" s="490"/>
      <c r="L54" s="454" t="s">
        <v>266</v>
      </c>
      <c r="M54" s="454"/>
      <c r="N54" s="454"/>
      <c r="O54" s="454"/>
      <c r="P54" s="454" t="s">
        <v>261</v>
      </c>
      <c r="Q54" s="454"/>
      <c r="R54" s="454"/>
    </row>
    <row r="55" spans="1:18">
      <c r="A55" s="453"/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</row>
    <row r="56" spans="1:18">
      <c r="A56" s="453"/>
      <c r="B56" s="454"/>
      <c r="C56" s="454"/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</row>
    <row r="57" spans="1:18">
      <c r="A57" s="453"/>
      <c r="B57" s="454"/>
      <c r="C57" s="454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4"/>
      <c r="Q57" s="454"/>
      <c r="R57" s="454"/>
    </row>
    <row r="58" spans="1:18">
      <c r="A58" s="453"/>
      <c r="B58" s="454"/>
      <c r="C58" s="454"/>
      <c r="D58" s="454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</row>
    <row r="59" spans="1:18">
      <c r="A59" s="453"/>
      <c r="B59" s="454"/>
      <c r="C59" s="454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</row>
    <row r="60" spans="1:18">
      <c r="A60" s="453"/>
      <c r="B60" s="454"/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</row>
    <row r="61" spans="1:18">
      <c r="A61" s="453"/>
      <c r="B61" s="454"/>
      <c r="C61" s="454"/>
      <c r="D61" s="454"/>
      <c r="E61" s="454"/>
      <c r="F61" s="454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54"/>
    </row>
    <row r="62" spans="1:18">
      <c r="A62" s="453"/>
      <c r="B62" s="454"/>
      <c r="C62" s="454"/>
      <c r="D62" s="454"/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</row>
    <row r="63" spans="1:18">
      <c r="A63" s="453"/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</row>
    <row r="64" spans="1:18">
      <c r="A64" s="453"/>
      <c r="B64" s="454"/>
      <c r="C64" s="454"/>
      <c r="D64" s="454"/>
      <c r="E64" s="454"/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</row>
    <row r="65" spans="1:18">
      <c r="A65" s="453"/>
      <c r="B65" s="454"/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</row>
    <row r="66" spans="1:18">
      <c r="A66" s="453"/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</row>
    <row r="67" spans="1:18">
      <c r="A67" s="453"/>
      <c r="B67" s="454"/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</row>
    <row r="68" spans="1:18">
      <c r="A68" s="453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</row>
    <row r="69" spans="1:18">
      <c r="A69" s="453"/>
      <c r="B69" s="454"/>
      <c r="C69" s="454"/>
      <c r="D69" s="454"/>
      <c r="E69" s="454"/>
      <c r="F69" s="454"/>
      <c r="G69" s="454"/>
      <c r="H69" s="454"/>
      <c r="I69" s="454"/>
      <c r="J69" s="454"/>
      <c r="K69" s="454"/>
    </row>
  </sheetData>
  <mergeCells count="44">
    <mergeCell ref="E9:E10"/>
    <mergeCell ref="R9:R10"/>
    <mergeCell ref="B11:D11"/>
    <mergeCell ref="I9:I10"/>
    <mergeCell ref="J9:J10"/>
    <mergeCell ref="P9:P10"/>
    <mergeCell ref="B12:D12"/>
    <mergeCell ref="A4:R4"/>
    <mergeCell ref="A5:R5"/>
    <mergeCell ref="A7:R7"/>
    <mergeCell ref="A9:A10"/>
    <mergeCell ref="B9:D10"/>
    <mergeCell ref="C29:D29"/>
    <mergeCell ref="Q9:Q10"/>
    <mergeCell ref="B16:D16"/>
    <mergeCell ref="C20:D20"/>
    <mergeCell ref="K9:K10"/>
    <mergeCell ref="L9:L10"/>
    <mergeCell ref="M9:M10"/>
    <mergeCell ref="N9:O9"/>
    <mergeCell ref="F9:G9"/>
    <mergeCell ref="H9:H10"/>
    <mergeCell ref="B21:D21"/>
    <mergeCell ref="B22:D22"/>
    <mergeCell ref="C23:D23"/>
    <mergeCell ref="C24:D24"/>
    <mergeCell ref="C13:D13"/>
    <mergeCell ref="C25:D25"/>
    <mergeCell ref="B30:D30"/>
    <mergeCell ref="B31:D31"/>
    <mergeCell ref="C32:D32"/>
    <mergeCell ref="C33:D33"/>
    <mergeCell ref="C48:D48"/>
    <mergeCell ref="C34:D34"/>
    <mergeCell ref="C35:D35"/>
    <mergeCell ref="B50:D50"/>
    <mergeCell ref="B51:D51"/>
    <mergeCell ref="C39:D39"/>
    <mergeCell ref="B40:D40"/>
    <mergeCell ref="B41:D41"/>
    <mergeCell ref="B42:D42"/>
    <mergeCell ref="C43:D43"/>
    <mergeCell ref="C44:D44"/>
    <mergeCell ref="B49:D49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48FB-58FE-4A26-8903-9BA8531F850B}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activeCell="J16" sqref="J16"/>
      <selection pane="bottomLeft" activeCell="J16" sqref="J16"/>
    </sheetView>
  </sheetViews>
  <sheetFormatPr defaultRowHeight="12.75"/>
  <cols>
    <col min="1" max="1" width="5.42578125" style="488" customWidth="1"/>
    <col min="2" max="2" width="0.28515625" style="488" customWidth="1"/>
    <col min="3" max="3" width="2" style="488" customWidth="1"/>
    <col min="4" max="4" width="32.5703125" style="488" customWidth="1"/>
    <col min="5" max="5" width="6.7109375" style="488" bestFit="1" customWidth="1"/>
    <col min="6" max="8" width="12" style="488" customWidth="1"/>
    <col min="9" max="9" width="13.28515625" style="488" customWidth="1"/>
    <col min="10" max="11" width="12" style="488" customWidth="1"/>
    <col min="12" max="12" width="8.42578125" style="488" bestFit="1" customWidth="1"/>
    <col min="13" max="13" width="7.42578125" style="488" bestFit="1" customWidth="1"/>
    <col min="14" max="14" width="8.7109375" style="488" customWidth="1"/>
    <col min="15" max="16384" width="9.140625" style="488"/>
  </cols>
  <sheetData>
    <row r="1" spans="1:13">
      <c r="J1" s="489"/>
    </row>
    <row r="2" spans="1:13">
      <c r="J2" s="456" t="s">
        <v>465</v>
      </c>
    </row>
    <row r="3" spans="1:13">
      <c r="J3" s="453" t="s">
        <v>439</v>
      </c>
    </row>
    <row r="4" spans="1:13" ht="14.25">
      <c r="A4" s="651" t="s">
        <v>319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</row>
    <row r="5" spans="1:13" ht="30" customHeight="1">
      <c r="A5" s="650" t="s">
        <v>464</v>
      </c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</row>
    <row r="6" spans="1:13">
      <c r="D6" s="649"/>
      <c r="E6" s="649"/>
      <c r="F6" s="649"/>
      <c r="G6" s="649"/>
      <c r="H6" s="649"/>
      <c r="I6" s="649"/>
      <c r="J6" s="649"/>
      <c r="K6" s="649"/>
      <c r="L6" s="649"/>
      <c r="M6" s="649"/>
    </row>
    <row r="7" spans="1:13" ht="12.75" customHeight="1">
      <c r="A7" s="485" t="s">
        <v>463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</row>
    <row r="9" spans="1:13" ht="27" customHeight="1">
      <c r="A9" s="638" t="s">
        <v>46</v>
      </c>
      <c r="B9" s="648" t="s">
        <v>47</v>
      </c>
      <c r="C9" s="647"/>
      <c r="D9" s="646"/>
      <c r="E9" s="638" t="s">
        <v>54</v>
      </c>
      <c r="F9" s="638" t="s">
        <v>56</v>
      </c>
      <c r="G9" s="638" t="s">
        <v>58</v>
      </c>
      <c r="H9" s="638"/>
      <c r="I9" s="638"/>
      <c r="J9" s="638" t="s">
        <v>462</v>
      </c>
      <c r="K9" s="638"/>
      <c r="L9" s="645" t="s">
        <v>62</v>
      </c>
      <c r="M9" s="638" t="s">
        <v>244</v>
      </c>
    </row>
    <row r="10" spans="1:13" ht="101.25" customHeight="1">
      <c r="A10" s="644"/>
      <c r="B10" s="643"/>
      <c r="C10" s="642"/>
      <c r="D10" s="641"/>
      <c r="E10" s="638"/>
      <c r="F10" s="638"/>
      <c r="G10" s="640" t="s">
        <v>461</v>
      </c>
      <c r="H10" s="640" t="s">
        <v>460</v>
      </c>
      <c r="I10" s="640" t="s">
        <v>459</v>
      </c>
      <c r="J10" s="640" t="s">
        <v>458</v>
      </c>
      <c r="K10" s="640" t="s">
        <v>457</v>
      </c>
      <c r="L10" s="639"/>
      <c r="M10" s="638"/>
    </row>
    <row r="11" spans="1:13">
      <c r="A11" s="614">
        <v>1</v>
      </c>
      <c r="B11" s="613"/>
      <c r="C11" s="628"/>
      <c r="D11" s="637">
        <v>2</v>
      </c>
      <c r="E11" s="635">
        <v>3</v>
      </c>
      <c r="F11" s="636">
        <v>4</v>
      </c>
      <c r="G11" s="636">
        <v>5</v>
      </c>
      <c r="H11" s="635">
        <v>6</v>
      </c>
      <c r="I11" s="635">
        <v>7</v>
      </c>
      <c r="J11" s="635">
        <v>8</v>
      </c>
      <c r="K11" s="635">
        <v>9</v>
      </c>
      <c r="L11" s="635">
        <v>10</v>
      </c>
      <c r="M11" s="544">
        <v>11</v>
      </c>
    </row>
    <row r="12" spans="1:13" ht="24.95" customHeight="1">
      <c r="A12" s="584" t="s">
        <v>245</v>
      </c>
      <c r="B12" s="606" t="s">
        <v>456</v>
      </c>
      <c r="C12" s="605"/>
      <c r="D12" s="604"/>
      <c r="E12" s="580"/>
      <c r="F12" s="610">
        <v>1265.06</v>
      </c>
      <c r="G12" s="610">
        <v>2803.52</v>
      </c>
      <c r="H12" s="580"/>
      <c r="I12" s="580"/>
      <c r="J12" s="580"/>
      <c r="K12" s="580"/>
      <c r="L12" s="580"/>
      <c r="M12" s="556">
        <f>SUM(F12:L12)</f>
        <v>4068.58</v>
      </c>
    </row>
    <row r="13" spans="1:13">
      <c r="A13" s="592" t="s">
        <v>246</v>
      </c>
      <c r="B13" s="591"/>
      <c r="C13" s="634" t="s">
        <v>455</v>
      </c>
      <c r="D13" s="589"/>
      <c r="E13" s="580"/>
      <c r="F13" s="607">
        <f>SUM(F14:F15)</f>
        <v>0</v>
      </c>
      <c r="G13" s="607">
        <f>SUM(G14:G15)</f>
        <v>0</v>
      </c>
      <c r="H13" s="580"/>
      <c r="I13" s="580"/>
      <c r="J13" s="580"/>
      <c r="K13" s="623"/>
      <c r="L13" s="623"/>
      <c r="M13" s="556">
        <f>SUM(F13:L13)</f>
        <v>0</v>
      </c>
    </row>
    <row r="14" spans="1:13">
      <c r="A14" s="596" t="s">
        <v>250</v>
      </c>
      <c r="B14" s="595"/>
      <c r="C14" s="628"/>
      <c r="D14" s="611" t="s">
        <v>422</v>
      </c>
      <c r="E14" s="580"/>
      <c r="F14" s="632"/>
      <c r="G14" s="632"/>
      <c r="H14" s="580"/>
      <c r="I14" s="580"/>
      <c r="J14" s="580"/>
      <c r="K14" s="623"/>
      <c r="L14" s="623"/>
      <c r="M14" s="556">
        <f>SUM(F14:L14)</f>
        <v>0</v>
      </c>
    </row>
    <row r="15" spans="1:13" ht="25.5">
      <c r="A15" s="633" t="s">
        <v>251</v>
      </c>
      <c r="B15" s="628"/>
      <c r="C15" s="628"/>
      <c r="D15" s="611" t="s">
        <v>421</v>
      </c>
      <c r="E15" s="580"/>
      <c r="F15" s="632"/>
      <c r="G15" s="632"/>
      <c r="H15" s="580"/>
      <c r="I15" s="580"/>
      <c r="J15" s="580"/>
      <c r="K15" s="623"/>
      <c r="L15" s="623"/>
      <c r="M15" s="556">
        <f>SUM(F15:L15)</f>
        <v>0</v>
      </c>
    </row>
    <row r="16" spans="1:13" ht="28.5" customHeight="1">
      <c r="A16" s="631" t="s">
        <v>247</v>
      </c>
      <c r="B16" s="630"/>
      <c r="C16" s="532" t="s">
        <v>454</v>
      </c>
      <c r="D16" s="629"/>
      <c r="E16" s="580"/>
      <c r="F16" s="607">
        <f>SUM(F17:F19)</f>
        <v>0</v>
      </c>
      <c r="G16" s="607">
        <f>SUM(G17:G19)</f>
        <v>0</v>
      </c>
      <c r="H16" s="580"/>
      <c r="I16" s="580"/>
      <c r="J16" s="580"/>
      <c r="K16" s="580"/>
      <c r="L16" s="580"/>
      <c r="M16" s="556">
        <f>SUM(F16:L16)</f>
        <v>0</v>
      </c>
    </row>
    <row r="17" spans="1:13">
      <c r="A17" s="596" t="s">
        <v>252</v>
      </c>
      <c r="B17" s="613"/>
      <c r="C17" s="628"/>
      <c r="D17" s="611" t="s">
        <v>402</v>
      </c>
      <c r="E17" s="580"/>
      <c r="F17" s="588"/>
      <c r="G17" s="580"/>
      <c r="H17" s="580"/>
      <c r="I17" s="580"/>
      <c r="J17" s="580"/>
      <c r="K17" s="580"/>
      <c r="L17" s="580"/>
      <c r="M17" s="556">
        <f>SUM(F17:L17)</f>
        <v>0</v>
      </c>
    </row>
    <row r="18" spans="1:13">
      <c r="A18" s="596" t="s">
        <v>253</v>
      </c>
      <c r="B18" s="613"/>
      <c r="C18" s="628"/>
      <c r="D18" s="611" t="s">
        <v>400</v>
      </c>
      <c r="E18" s="580"/>
      <c r="F18" s="588"/>
      <c r="G18" s="580"/>
      <c r="H18" s="580"/>
      <c r="I18" s="580"/>
      <c r="J18" s="580"/>
      <c r="K18" s="580"/>
      <c r="L18" s="580"/>
      <c r="M18" s="556">
        <f>SUM(F18:L18)</f>
        <v>0</v>
      </c>
    </row>
    <row r="19" spans="1:13">
      <c r="A19" s="596" t="s">
        <v>354</v>
      </c>
      <c r="B19" s="613"/>
      <c r="C19" s="628"/>
      <c r="D19" s="611" t="s">
        <v>398</v>
      </c>
      <c r="E19" s="580"/>
      <c r="F19" s="588"/>
      <c r="G19" s="580"/>
      <c r="H19" s="580"/>
      <c r="I19" s="580"/>
      <c r="J19" s="580"/>
      <c r="K19" s="580"/>
      <c r="L19" s="580"/>
      <c r="M19" s="556">
        <f>SUM(F19:L19)</f>
        <v>0</v>
      </c>
    </row>
    <row r="20" spans="1:13">
      <c r="A20" s="592" t="s">
        <v>248</v>
      </c>
      <c r="B20" s="627"/>
      <c r="C20" s="626" t="s">
        <v>352</v>
      </c>
      <c r="D20" s="625"/>
      <c r="E20" s="580"/>
      <c r="F20" s="588"/>
      <c r="G20" s="580"/>
      <c r="H20" s="580"/>
      <c r="I20" s="580"/>
      <c r="J20" s="624"/>
      <c r="K20" s="623"/>
      <c r="L20" s="623"/>
      <c r="M20" s="556">
        <f>SUM(F20:L20)</f>
        <v>0</v>
      </c>
    </row>
    <row r="21" spans="1:13" ht="37.5" customHeight="1">
      <c r="A21" s="584" t="s">
        <v>249</v>
      </c>
      <c r="B21" s="622" t="s">
        <v>453</v>
      </c>
      <c r="C21" s="621"/>
      <c r="D21" s="620"/>
      <c r="E21" s="580"/>
      <c r="F21" s="618">
        <f>SUM(F12+F13-F16+F20)</f>
        <v>1265.06</v>
      </c>
      <c r="G21" s="618">
        <f>SUM(G12+G13-G16+G20)</f>
        <v>2803.52</v>
      </c>
      <c r="H21" s="580"/>
      <c r="I21" s="580"/>
      <c r="J21" s="580"/>
      <c r="K21" s="580"/>
      <c r="L21" s="580"/>
      <c r="M21" s="556">
        <f>SUM(F21:L21)</f>
        <v>4068.58</v>
      </c>
    </row>
    <row r="22" spans="1:13" ht="24.95" customHeight="1">
      <c r="A22" s="584" t="s">
        <v>350</v>
      </c>
      <c r="B22" s="606" t="s">
        <v>452</v>
      </c>
      <c r="C22" s="605"/>
      <c r="D22" s="604"/>
      <c r="E22" s="544" t="s">
        <v>376</v>
      </c>
      <c r="F22" s="588">
        <v>1265.06</v>
      </c>
      <c r="G22" s="610">
        <v>2803.52</v>
      </c>
      <c r="H22" s="544" t="s">
        <v>376</v>
      </c>
      <c r="I22" s="544"/>
      <c r="J22" s="544" t="s">
        <v>376</v>
      </c>
      <c r="K22" s="544" t="s">
        <v>376</v>
      </c>
      <c r="L22" s="544"/>
      <c r="M22" s="556">
        <f>SUM(F22:L22)</f>
        <v>4068.58</v>
      </c>
    </row>
    <row r="23" spans="1:13" ht="30" customHeight="1">
      <c r="A23" s="592" t="s">
        <v>348</v>
      </c>
      <c r="B23" s="603"/>
      <c r="C23" s="602" t="s">
        <v>451</v>
      </c>
      <c r="D23" s="601"/>
      <c r="E23" s="544" t="s">
        <v>376</v>
      </c>
      <c r="F23" s="588"/>
      <c r="G23" s="580"/>
      <c r="H23" s="544" t="s">
        <v>376</v>
      </c>
      <c r="I23" s="544"/>
      <c r="J23" s="544" t="s">
        <v>376</v>
      </c>
      <c r="K23" s="544" t="s">
        <v>376</v>
      </c>
      <c r="L23" s="544"/>
      <c r="M23" s="556">
        <f>SUM(F23:L23)</f>
        <v>0</v>
      </c>
    </row>
    <row r="24" spans="1:13" ht="26.25" customHeight="1">
      <c r="A24" s="592" t="s">
        <v>346</v>
      </c>
      <c r="B24" s="591"/>
      <c r="C24" s="598" t="s">
        <v>450</v>
      </c>
      <c r="D24" s="619"/>
      <c r="E24" s="544" t="s">
        <v>376</v>
      </c>
      <c r="F24" s="588">
        <v>0</v>
      </c>
      <c r="G24" s="588">
        <v>0</v>
      </c>
      <c r="H24" s="544" t="s">
        <v>376</v>
      </c>
      <c r="I24" s="617"/>
      <c r="J24" s="544" t="s">
        <v>376</v>
      </c>
      <c r="K24" s="544" t="s">
        <v>376</v>
      </c>
      <c r="L24" s="544"/>
      <c r="M24" s="556">
        <f>SUM(F24:L24)</f>
        <v>0</v>
      </c>
    </row>
    <row r="25" spans="1:13" ht="24.95" customHeight="1">
      <c r="A25" s="592" t="s">
        <v>344</v>
      </c>
      <c r="B25" s="591"/>
      <c r="C25" s="598" t="s">
        <v>449</v>
      </c>
      <c r="D25" s="597"/>
      <c r="E25" s="544" t="s">
        <v>376</v>
      </c>
      <c r="F25" s="618">
        <f>SUM(F26:F28)</f>
        <v>0</v>
      </c>
      <c r="G25" s="618">
        <f>SUM(G26:G28)</f>
        <v>0</v>
      </c>
      <c r="H25" s="544" t="s">
        <v>376</v>
      </c>
      <c r="I25" s="617"/>
      <c r="J25" s="544" t="s">
        <v>376</v>
      </c>
      <c r="K25" s="544" t="s">
        <v>376</v>
      </c>
      <c r="L25" s="544"/>
      <c r="M25" s="556">
        <f>SUM(F25:L25)</f>
        <v>0</v>
      </c>
    </row>
    <row r="26" spans="1:13">
      <c r="A26" s="596" t="s">
        <v>414</v>
      </c>
      <c r="B26" s="595"/>
      <c r="C26" s="594"/>
      <c r="D26" s="593" t="s">
        <v>402</v>
      </c>
      <c r="E26" s="540" t="s">
        <v>376</v>
      </c>
      <c r="F26" s="610"/>
      <c r="G26" s="616"/>
      <c r="H26" s="540" t="s">
        <v>376</v>
      </c>
      <c r="I26" s="615"/>
      <c r="J26" s="540" t="s">
        <v>376</v>
      </c>
      <c r="K26" s="540" t="s">
        <v>376</v>
      </c>
      <c r="L26" s="540"/>
      <c r="M26" s="556">
        <f>SUM(F26:L26)</f>
        <v>0</v>
      </c>
    </row>
    <row r="27" spans="1:13">
      <c r="A27" s="596" t="s">
        <v>413</v>
      </c>
      <c r="B27" s="595"/>
      <c r="C27" s="594"/>
      <c r="D27" s="593" t="s">
        <v>400</v>
      </c>
      <c r="E27" s="540" t="s">
        <v>376</v>
      </c>
      <c r="F27" s="610"/>
      <c r="G27" s="616"/>
      <c r="H27" s="540" t="s">
        <v>376</v>
      </c>
      <c r="I27" s="615"/>
      <c r="J27" s="540" t="s">
        <v>376</v>
      </c>
      <c r="K27" s="540" t="s">
        <v>376</v>
      </c>
      <c r="L27" s="540"/>
      <c r="M27" s="556">
        <f>SUM(F27:L27)</f>
        <v>0</v>
      </c>
    </row>
    <row r="28" spans="1:13">
      <c r="A28" s="596" t="s">
        <v>412</v>
      </c>
      <c r="B28" s="595"/>
      <c r="C28" s="594"/>
      <c r="D28" s="593" t="s">
        <v>398</v>
      </c>
      <c r="E28" s="540" t="s">
        <v>376</v>
      </c>
      <c r="F28" s="610"/>
      <c r="G28" s="616"/>
      <c r="H28" s="540" t="s">
        <v>376</v>
      </c>
      <c r="I28" s="615"/>
      <c r="J28" s="540" t="s">
        <v>376</v>
      </c>
      <c r="K28" s="540" t="s">
        <v>376</v>
      </c>
      <c r="L28" s="540"/>
      <c r="M28" s="556">
        <f>SUM(F28:L28)</f>
        <v>0</v>
      </c>
    </row>
    <row r="29" spans="1:13">
      <c r="A29" s="614" t="s">
        <v>342</v>
      </c>
      <c r="B29" s="613"/>
      <c r="C29" s="612" t="s">
        <v>352</v>
      </c>
      <c r="D29" s="611"/>
      <c r="E29" s="544" t="s">
        <v>376</v>
      </c>
      <c r="F29" s="610"/>
      <c r="G29" s="609"/>
      <c r="H29" s="544" t="s">
        <v>376</v>
      </c>
      <c r="I29" s="608"/>
      <c r="J29" s="544" t="s">
        <v>376</v>
      </c>
      <c r="K29" s="544" t="s">
        <v>376</v>
      </c>
      <c r="L29" s="544"/>
      <c r="M29" s="556">
        <f>SUM(F29:L29)</f>
        <v>0</v>
      </c>
    </row>
    <row r="30" spans="1:13" ht="24.95" customHeight="1">
      <c r="A30" s="584" t="s">
        <v>332</v>
      </c>
      <c r="B30" s="583" t="s">
        <v>448</v>
      </c>
      <c r="C30" s="582"/>
      <c r="D30" s="581"/>
      <c r="E30" s="544" t="s">
        <v>376</v>
      </c>
      <c r="F30" s="607">
        <f>SUM(F22+F23+F24-F25+F29)</f>
        <v>1265.06</v>
      </c>
      <c r="G30" s="607">
        <f>SUM(G22+G23+G24-G25+G29)</f>
        <v>2803.52</v>
      </c>
      <c r="H30" s="544" t="s">
        <v>376</v>
      </c>
      <c r="I30" s="544"/>
      <c r="J30" s="544" t="s">
        <v>376</v>
      </c>
      <c r="K30" s="544" t="s">
        <v>376</v>
      </c>
      <c r="L30" s="544"/>
      <c r="M30" s="556">
        <f>SUM(F30:L30)</f>
        <v>4068.58</v>
      </c>
    </row>
    <row r="31" spans="1:13" ht="24.95" customHeight="1">
      <c r="A31" s="592" t="s">
        <v>330</v>
      </c>
      <c r="B31" s="606" t="s">
        <v>410</v>
      </c>
      <c r="C31" s="605"/>
      <c r="D31" s="604"/>
      <c r="E31" s="580"/>
      <c r="F31" s="588"/>
      <c r="G31" s="580"/>
      <c r="H31" s="580"/>
      <c r="I31" s="580"/>
      <c r="J31" s="580"/>
      <c r="K31" s="580"/>
      <c r="L31" s="580"/>
      <c r="M31" s="556">
        <f>SUM(F31:L31)</f>
        <v>0</v>
      </c>
    </row>
    <row r="32" spans="1:13" ht="24.95" customHeight="1">
      <c r="A32" s="592" t="s">
        <v>328</v>
      </c>
      <c r="B32" s="603"/>
      <c r="C32" s="602" t="s">
        <v>409</v>
      </c>
      <c r="D32" s="601"/>
      <c r="E32" s="580"/>
      <c r="F32" s="588"/>
      <c r="G32" s="580"/>
      <c r="H32" s="580"/>
      <c r="I32" s="580"/>
      <c r="J32" s="580"/>
      <c r="K32" s="580"/>
      <c r="L32" s="580"/>
      <c r="M32" s="556">
        <f>SUM(F32:L32)</f>
        <v>0</v>
      </c>
    </row>
    <row r="33" spans="1:13" ht="33" customHeight="1">
      <c r="A33" s="592" t="s">
        <v>326</v>
      </c>
      <c r="B33" s="591"/>
      <c r="C33" s="600" t="s">
        <v>447</v>
      </c>
      <c r="D33" s="599"/>
      <c r="E33" s="580"/>
      <c r="F33" s="588"/>
      <c r="G33" s="580"/>
      <c r="H33" s="580"/>
      <c r="I33" s="580"/>
      <c r="J33" s="580"/>
      <c r="K33" s="580"/>
      <c r="L33" s="580"/>
      <c r="M33" s="556">
        <f>SUM(F33:L33)</f>
        <v>0</v>
      </c>
    </row>
    <row r="34" spans="1:13" ht="29.25" customHeight="1">
      <c r="A34" s="592" t="s">
        <v>407</v>
      </c>
      <c r="B34" s="591"/>
      <c r="C34" s="598" t="s">
        <v>406</v>
      </c>
      <c r="D34" s="597"/>
      <c r="E34" s="580"/>
      <c r="F34" s="588"/>
      <c r="G34" s="580"/>
      <c r="H34" s="580"/>
      <c r="I34" s="580"/>
      <c r="J34" s="580"/>
      <c r="K34" s="580"/>
      <c r="L34" s="580"/>
      <c r="M34" s="556">
        <f>SUM(F34:L34)</f>
        <v>0</v>
      </c>
    </row>
    <row r="35" spans="1:13" ht="24.95" customHeight="1">
      <c r="A35" s="584" t="s">
        <v>405</v>
      </c>
      <c r="B35" s="591"/>
      <c r="C35" s="598" t="s">
        <v>446</v>
      </c>
      <c r="D35" s="597"/>
      <c r="E35" s="580"/>
      <c r="F35" s="588"/>
      <c r="G35" s="580"/>
      <c r="H35" s="580"/>
      <c r="I35" s="580"/>
      <c r="J35" s="580"/>
      <c r="K35" s="580"/>
      <c r="L35" s="580"/>
      <c r="M35" s="556">
        <f>SUM(F35:L35)</f>
        <v>0</v>
      </c>
    </row>
    <row r="36" spans="1:13">
      <c r="A36" s="596" t="s">
        <v>403</v>
      </c>
      <c r="B36" s="595"/>
      <c r="C36" s="594"/>
      <c r="D36" s="593" t="s">
        <v>402</v>
      </c>
      <c r="E36" s="580"/>
      <c r="F36" s="588"/>
      <c r="G36" s="580"/>
      <c r="H36" s="580"/>
      <c r="I36" s="580"/>
      <c r="J36" s="580"/>
      <c r="K36" s="580"/>
      <c r="L36" s="580"/>
      <c r="M36" s="556">
        <f>SUM(F36:L36)</f>
        <v>0</v>
      </c>
    </row>
    <row r="37" spans="1:13">
      <c r="A37" s="596" t="s">
        <v>401</v>
      </c>
      <c r="B37" s="595"/>
      <c r="C37" s="594"/>
      <c r="D37" s="593" t="s">
        <v>400</v>
      </c>
      <c r="E37" s="580"/>
      <c r="F37" s="588"/>
      <c r="G37" s="580"/>
      <c r="H37" s="580"/>
      <c r="I37" s="580"/>
      <c r="J37" s="580"/>
      <c r="K37" s="580"/>
      <c r="L37" s="580"/>
      <c r="M37" s="556">
        <f>SUM(F37:L37)</f>
        <v>0</v>
      </c>
    </row>
    <row r="38" spans="1:13">
      <c r="A38" s="596" t="s">
        <v>399</v>
      </c>
      <c r="B38" s="595"/>
      <c r="C38" s="594"/>
      <c r="D38" s="593" t="s">
        <v>398</v>
      </c>
      <c r="E38" s="580"/>
      <c r="F38" s="588"/>
      <c r="G38" s="580"/>
      <c r="H38" s="580"/>
      <c r="I38" s="580"/>
      <c r="J38" s="580"/>
      <c r="K38" s="580"/>
      <c r="L38" s="580"/>
      <c r="M38" s="556">
        <f>SUM(F38:L38)</f>
        <v>0</v>
      </c>
    </row>
    <row r="39" spans="1:13">
      <c r="A39" s="592" t="s">
        <v>397</v>
      </c>
      <c r="B39" s="591"/>
      <c r="C39" s="590" t="s">
        <v>352</v>
      </c>
      <c r="D39" s="589"/>
      <c r="E39" s="580"/>
      <c r="F39" s="588"/>
      <c r="G39" s="580"/>
      <c r="H39" s="580"/>
      <c r="I39" s="580"/>
      <c r="J39" s="580"/>
      <c r="K39" s="580"/>
      <c r="L39" s="580"/>
      <c r="M39" s="556">
        <f>SUM(F39:L39)</f>
        <v>0</v>
      </c>
    </row>
    <row r="40" spans="1:13" ht="26.25" customHeight="1">
      <c r="A40" s="584" t="s">
        <v>396</v>
      </c>
      <c r="B40" s="583" t="s">
        <v>445</v>
      </c>
      <c r="C40" s="582"/>
      <c r="D40" s="581"/>
      <c r="E40" s="580"/>
      <c r="F40" s="588"/>
      <c r="G40" s="580"/>
      <c r="H40" s="580"/>
      <c r="I40" s="580"/>
      <c r="J40" s="580"/>
      <c r="K40" s="580"/>
      <c r="L40" s="580"/>
      <c r="M40" s="556">
        <f>SUM(F40:L40)</f>
        <v>0</v>
      </c>
    </row>
    <row r="41" spans="1:13" ht="24.95" customHeight="1">
      <c r="A41" s="584" t="s">
        <v>394</v>
      </c>
      <c r="B41" s="587" t="s">
        <v>444</v>
      </c>
      <c r="C41" s="586"/>
      <c r="D41" s="585"/>
      <c r="E41" s="580"/>
      <c r="F41" s="493">
        <f>F21-F30-F40</f>
        <v>0</v>
      </c>
      <c r="G41" s="493">
        <f>G21-G30-G40</f>
        <v>0</v>
      </c>
      <c r="H41" s="579"/>
      <c r="I41" s="579"/>
      <c r="J41" s="579"/>
      <c r="K41" s="579"/>
      <c r="L41" s="579"/>
      <c r="M41" s="556">
        <f>SUM(F41:L41)</f>
        <v>0</v>
      </c>
    </row>
    <row r="42" spans="1:13" ht="24.95" customHeight="1">
      <c r="A42" s="584" t="s">
        <v>392</v>
      </c>
      <c r="B42" s="583" t="s">
        <v>443</v>
      </c>
      <c r="C42" s="582"/>
      <c r="D42" s="581"/>
      <c r="E42" s="580"/>
      <c r="F42" s="493">
        <f>F12-F22-F31</f>
        <v>0</v>
      </c>
      <c r="G42" s="493">
        <f>G12-G22-G31</f>
        <v>0</v>
      </c>
      <c r="H42" s="579"/>
      <c r="I42" s="579"/>
      <c r="J42" s="579"/>
      <c r="K42" s="579"/>
      <c r="L42" s="579"/>
      <c r="M42" s="556">
        <f>SUM(F42:L42)</f>
        <v>0</v>
      </c>
    </row>
    <row r="43" spans="1:13">
      <c r="A43" s="488" t="s">
        <v>442</v>
      </c>
    </row>
    <row r="44" spans="1:13">
      <c r="A44" s="578" t="s">
        <v>441</v>
      </c>
      <c r="H44" s="488" t="s">
        <v>266</v>
      </c>
      <c r="K44" s="488" t="s">
        <v>261</v>
      </c>
    </row>
    <row r="45" spans="1:13">
      <c r="A45" s="578"/>
    </row>
  </sheetData>
  <mergeCells count="28">
    <mergeCell ref="C23:D23"/>
    <mergeCell ref="B12:D12"/>
    <mergeCell ref="D6:M6"/>
    <mergeCell ref="J9:K9"/>
    <mergeCell ref="M9:M10"/>
    <mergeCell ref="L9:L10"/>
    <mergeCell ref="A9:A10"/>
    <mergeCell ref="E9:E10"/>
    <mergeCell ref="F9:F10"/>
    <mergeCell ref="G9:I9"/>
    <mergeCell ref="B9:D10"/>
    <mergeCell ref="B22:D22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B42:D42"/>
    <mergeCell ref="B41:D41"/>
    <mergeCell ref="C32:D32"/>
    <mergeCell ref="C33:D33"/>
    <mergeCell ref="C34:D34"/>
    <mergeCell ref="C35:D35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5"/>
  <sheetViews>
    <sheetView zoomScale="70" workbookViewId="0">
      <selection activeCell="I19" sqref="I19"/>
    </sheetView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198"/>
    <col min="28" max="28" width="4" style="198" customWidth="1"/>
    <col min="29" max="29" width="3.85546875" style="221" customWidth="1"/>
    <col min="30" max="60" width="9.140625" style="198"/>
    <col min="61" max="16384" width="9.140625" style="2"/>
  </cols>
  <sheetData>
    <row r="1" spans="1:60">
      <c r="I1" s="2" t="s">
        <v>4</v>
      </c>
    </row>
    <row r="2" spans="1:60" ht="15.75">
      <c r="C2" s="399" t="s">
        <v>263</v>
      </c>
      <c r="D2" s="399"/>
      <c r="E2" s="399"/>
      <c r="F2" s="399"/>
      <c r="G2" s="399"/>
      <c r="H2" s="399"/>
      <c r="I2" s="399"/>
      <c r="J2" s="399"/>
      <c r="K2" s="399"/>
      <c r="L2" s="2" t="s">
        <v>5</v>
      </c>
      <c r="Q2" s="399"/>
      <c r="R2" s="399"/>
      <c r="S2" s="399"/>
      <c r="T2" s="399"/>
      <c r="U2" s="399"/>
      <c r="V2" s="399"/>
      <c r="W2" s="399"/>
      <c r="X2" s="399"/>
      <c r="Y2" s="399"/>
      <c r="AE2" s="399"/>
      <c r="AF2" s="399"/>
      <c r="AG2" s="399"/>
      <c r="AH2" s="399"/>
      <c r="AI2" s="399"/>
      <c r="AJ2" s="399"/>
      <c r="AK2" s="399"/>
      <c r="AL2" s="399"/>
      <c r="AM2" s="399"/>
    </row>
    <row r="3" spans="1:60">
      <c r="C3" s="400" t="s">
        <v>171</v>
      </c>
      <c r="D3" s="400"/>
      <c r="E3" s="400"/>
      <c r="F3" s="400"/>
      <c r="G3" s="400"/>
      <c r="H3" s="400"/>
      <c r="I3" s="400"/>
      <c r="J3" s="400"/>
      <c r="K3" s="400"/>
      <c r="Q3" s="401"/>
      <c r="R3" s="401"/>
      <c r="S3" s="401"/>
      <c r="T3" s="401"/>
      <c r="U3" s="401"/>
      <c r="V3" s="401"/>
      <c r="W3" s="401"/>
      <c r="X3" s="401"/>
      <c r="Y3" s="401"/>
      <c r="AE3" s="401"/>
      <c r="AF3" s="401"/>
      <c r="AG3" s="401"/>
      <c r="AH3" s="401"/>
      <c r="AI3" s="401"/>
      <c r="AJ3" s="401"/>
      <c r="AK3" s="401"/>
      <c r="AL3" s="401"/>
      <c r="AM3" s="401"/>
    </row>
    <row r="4" spans="1:60">
      <c r="A4" s="397" t="s">
        <v>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</row>
    <row r="5" spans="1:60">
      <c r="A5" s="397" t="s">
        <v>7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</row>
    <row r="7" spans="1:60">
      <c r="A7" s="403" t="s">
        <v>289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404"/>
      <c r="AO7" s="404"/>
    </row>
    <row r="8" spans="1:60">
      <c r="J8" s="196"/>
    </row>
    <row r="9" spans="1:60" ht="15" customHeight="1">
      <c r="A9" s="405" t="s">
        <v>46</v>
      </c>
      <c r="B9" s="405" t="s">
        <v>8</v>
      </c>
      <c r="C9" s="406" t="s">
        <v>281</v>
      </c>
      <c r="D9" s="406" t="s">
        <v>9</v>
      </c>
      <c r="E9" s="406"/>
      <c r="F9" s="406"/>
      <c r="G9" s="406"/>
      <c r="H9" s="406"/>
      <c r="I9" s="406"/>
      <c r="J9" s="406"/>
      <c r="K9" s="406"/>
      <c r="L9" s="406"/>
      <c r="M9" s="406" t="s">
        <v>290</v>
      </c>
      <c r="R9" s="402"/>
      <c r="S9" s="402"/>
      <c r="T9" s="402"/>
      <c r="U9" s="402"/>
      <c r="V9" s="402"/>
      <c r="W9" s="402"/>
      <c r="X9" s="402"/>
      <c r="Y9" s="402"/>
      <c r="Z9" s="402"/>
      <c r="AC9" s="402"/>
      <c r="AF9" s="402"/>
      <c r="AG9" s="402"/>
      <c r="AH9" s="402"/>
      <c r="AI9" s="402"/>
      <c r="AJ9" s="402"/>
      <c r="AK9" s="402"/>
      <c r="AL9" s="402"/>
      <c r="AM9" s="402"/>
      <c r="AN9" s="402"/>
    </row>
    <row r="10" spans="1:60" ht="117.75" customHeight="1">
      <c r="A10" s="405"/>
      <c r="B10" s="405"/>
      <c r="C10" s="406"/>
      <c r="D10" s="253" t="s">
        <v>10</v>
      </c>
      <c r="E10" s="255" t="s">
        <v>39</v>
      </c>
      <c r="F10" s="253" t="s">
        <v>11</v>
      </c>
      <c r="G10" s="253" t="s">
        <v>12</v>
      </c>
      <c r="H10" s="253" t="s">
        <v>13</v>
      </c>
      <c r="I10" s="256" t="s">
        <v>14</v>
      </c>
      <c r="J10" s="253" t="s">
        <v>15</v>
      </c>
      <c r="K10" s="253" t="s">
        <v>16</v>
      </c>
      <c r="L10" s="257" t="s">
        <v>17</v>
      </c>
      <c r="M10" s="406"/>
      <c r="AC10" s="402"/>
    </row>
    <row r="11" spans="1:60">
      <c r="A11" s="3">
        <v>1</v>
      </c>
      <c r="B11" s="3">
        <v>2</v>
      </c>
      <c r="C11" s="267">
        <v>3</v>
      </c>
      <c r="D11" s="267">
        <v>4</v>
      </c>
      <c r="E11" s="267">
        <v>5</v>
      </c>
      <c r="F11" s="267">
        <v>6</v>
      </c>
      <c r="G11" s="267">
        <v>7</v>
      </c>
      <c r="H11" s="267">
        <v>8</v>
      </c>
      <c r="I11" s="267">
        <v>9</v>
      </c>
      <c r="J11" s="267">
        <v>10</v>
      </c>
      <c r="K11" s="273" t="s">
        <v>18</v>
      </c>
      <c r="L11" s="267">
        <v>12</v>
      </c>
      <c r="M11" s="267">
        <v>13</v>
      </c>
    </row>
    <row r="12" spans="1:60" s="6" customFormat="1" ht="82.5" customHeight="1">
      <c r="A12" s="4" t="s">
        <v>245</v>
      </c>
      <c r="B12" s="5" t="s">
        <v>19</v>
      </c>
      <c r="C12" s="122">
        <f t="shared" ref="C12:L12" si="0">C13+C14</f>
        <v>0</v>
      </c>
      <c r="D12" s="122">
        <f t="shared" si="0"/>
        <v>159064.68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 t="shared" si="0"/>
        <v>159064.68</v>
      </c>
      <c r="J12" s="122">
        <f t="shared" si="0"/>
        <v>0</v>
      </c>
      <c r="K12" s="122">
        <f t="shared" si="0"/>
        <v>0</v>
      </c>
      <c r="L12" s="122">
        <f t="shared" si="0"/>
        <v>0</v>
      </c>
      <c r="M12" s="122">
        <f t="shared" ref="M12:M24" si="1">C12+D12+E12+F12-G12-H12-I12-J12-K12+L12</f>
        <v>0</v>
      </c>
      <c r="N12" s="121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198"/>
      <c r="AC12" s="221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</row>
    <row r="13" spans="1:60" ht="15" customHeight="1">
      <c r="A13" s="7" t="s">
        <v>254</v>
      </c>
      <c r="B13" s="8" t="s">
        <v>20</v>
      </c>
      <c r="C13" s="123">
        <v>0</v>
      </c>
      <c r="D13" s="148">
        <v>0</v>
      </c>
      <c r="E13" s="123">
        <v>0</v>
      </c>
      <c r="F13" s="148">
        <v>0</v>
      </c>
      <c r="G13" s="148"/>
      <c r="H13" s="148"/>
      <c r="I13" s="148">
        <v>0</v>
      </c>
      <c r="J13" s="123"/>
      <c r="K13" s="123"/>
      <c r="L13" s="123"/>
      <c r="M13" s="124">
        <f t="shared" si="1"/>
        <v>0</v>
      </c>
    </row>
    <row r="14" spans="1:60" ht="15" customHeight="1">
      <c r="A14" s="7" t="s">
        <v>255</v>
      </c>
      <c r="B14" s="8" t="s">
        <v>21</v>
      </c>
      <c r="C14" s="123">
        <v>0</v>
      </c>
      <c r="D14" s="148">
        <v>159064.68</v>
      </c>
      <c r="E14" s="123">
        <v>0</v>
      </c>
      <c r="F14" s="123"/>
      <c r="G14" s="123"/>
      <c r="H14" s="123"/>
      <c r="I14" s="148">
        <v>159064.68</v>
      </c>
      <c r="J14" s="123"/>
      <c r="K14" s="148"/>
      <c r="L14" s="123"/>
      <c r="M14" s="124">
        <f t="shared" si="1"/>
        <v>0</v>
      </c>
    </row>
    <row r="15" spans="1:60" s="6" customFormat="1" ht="86.25" customHeight="1">
      <c r="A15" s="4" t="s">
        <v>246</v>
      </c>
      <c r="B15" s="5" t="s">
        <v>22</v>
      </c>
      <c r="C15" s="122">
        <f t="shared" ref="C15:L15" si="2">C16+C17</f>
        <v>97394.7</v>
      </c>
      <c r="D15" s="122">
        <f t="shared" si="2"/>
        <v>224323.53999999998</v>
      </c>
      <c r="E15" s="122">
        <f t="shared" si="2"/>
        <v>0</v>
      </c>
      <c r="F15" s="122">
        <f t="shared" si="2"/>
        <v>0</v>
      </c>
      <c r="G15" s="122">
        <f t="shared" si="2"/>
        <v>0</v>
      </c>
      <c r="H15" s="122">
        <f t="shared" si="2"/>
        <v>0</v>
      </c>
      <c r="I15" s="122">
        <f t="shared" si="2"/>
        <v>233730.63999999998</v>
      </c>
      <c r="J15" s="122">
        <f t="shared" si="2"/>
        <v>0</v>
      </c>
      <c r="K15" s="122">
        <f t="shared" si="2"/>
        <v>0</v>
      </c>
      <c r="L15" s="122">
        <f t="shared" si="2"/>
        <v>0</v>
      </c>
      <c r="M15" s="122">
        <f t="shared" si="1"/>
        <v>87987.6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198"/>
      <c r="AC15" s="221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</row>
    <row r="16" spans="1:60" ht="15" customHeight="1">
      <c r="A16" s="7" t="s">
        <v>250</v>
      </c>
      <c r="B16" s="8" t="s">
        <v>20</v>
      </c>
      <c r="C16" s="123">
        <v>97394.7</v>
      </c>
      <c r="D16" s="123">
        <v>3858.68</v>
      </c>
      <c r="E16" s="123">
        <v>500</v>
      </c>
      <c r="F16" s="123">
        <v>0</v>
      </c>
      <c r="G16" s="123"/>
      <c r="H16" s="123"/>
      <c r="I16" s="123">
        <v>13965.78</v>
      </c>
      <c r="J16" s="148"/>
      <c r="K16" s="123"/>
      <c r="L16" s="123"/>
      <c r="M16" s="124">
        <f t="shared" si="1"/>
        <v>87787.599999999991</v>
      </c>
    </row>
    <row r="17" spans="1:60" ht="15" customHeight="1">
      <c r="A17" s="7" t="s">
        <v>251</v>
      </c>
      <c r="B17" s="8" t="s">
        <v>21</v>
      </c>
      <c r="C17" s="123">
        <v>0</v>
      </c>
      <c r="D17" s="123">
        <v>220464.86</v>
      </c>
      <c r="E17" s="123">
        <v>-500</v>
      </c>
      <c r="F17" s="123"/>
      <c r="G17" s="148"/>
      <c r="H17" s="148"/>
      <c r="I17" s="148">
        <v>219764.86</v>
      </c>
      <c r="J17" s="123"/>
      <c r="K17" s="148"/>
      <c r="L17" s="123"/>
      <c r="M17" s="124">
        <f t="shared" si="1"/>
        <v>200</v>
      </c>
    </row>
    <row r="18" spans="1:60" s="6" customFormat="1" ht="117" customHeight="1">
      <c r="A18" s="4" t="s">
        <v>247</v>
      </c>
      <c r="B18" s="5" t="s">
        <v>23</v>
      </c>
      <c r="C18" s="122">
        <f t="shared" ref="C18:L18" si="3">C19+C20</f>
        <v>26860.76</v>
      </c>
      <c r="D18" s="122">
        <f t="shared" si="3"/>
        <v>64811</v>
      </c>
      <c r="E18" s="122">
        <f t="shared" si="3"/>
        <v>0</v>
      </c>
      <c r="F18" s="122">
        <f t="shared" si="3"/>
        <v>0</v>
      </c>
      <c r="G18" s="122">
        <f t="shared" si="3"/>
        <v>0</v>
      </c>
      <c r="H18" s="122">
        <f t="shared" si="3"/>
        <v>0</v>
      </c>
      <c r="I18" s="122">
        <f t="shared" si="3"/>
        <v>60548.03</v>
      </c>
      <c r="J18" s="122">
        <f t="shared" si="3"/>
        <v>0</v>
      </c>
      <c r="K18" s="122">
        <f t="shared" si="3"/>
        <v>0</v>
      </c>
      <c r="L18" s="122">
        <f t="shared" si="3"/>
        <v>0</v>
      </c>
      <c r="M18" s="122">
        <f t="shared" si="1"/>
        <v>31123.729999999996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198"/>
      <c r="AC18" s="221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</row>
    <row r="19" spans="1:60" ht="15" customHeight="1">
      <c r="A19" s="7" t="s">
        <v>252</v>
      </c>
      <c r="B19" s="8" t="s">
        <v>20</v>
      </c>
      <c r="C19" s="123">
        <v>21934.48</v>
      </c>
      <c r="D19" s="148"/>
      <c r="E19" s="123">
        <v>3505.36</v>
      </c>
      <c r="F19" s="123">
        <v>0</v>
      </c>
      <c r="G19" s="123"/>
      <c r="H19" s="123"/>
      <c r="I19" s="123">
        <v>4508.7299999999996</v>
      </c>
      <c r="J19" s="148"/>
      <c r="K19" s="123"/>
      <c r="L19" s="123"/>
      <c r="M19" s="124">
        <f t="shared" si="1"/>
        <v>20931.11</v>
      </c>
    </row>
    <row r="20" spans="1:60" ht="15" customHeight="1">
      <c r="A20" s="7" t="s">
        <v>253</v>
      </c>
      <c r="B20" s="8" t="s">
        <v>21</v>
      </c>
      <c r="C20" s="123">
        <v>4926.28</v>
      </c>
      <c r="D20" s="148">
        <v>64811</v>
      </c>
      <c r="E20" s="123">
        <v>-3505.36</v>
      </c>
      <c r="F20" s="123"/>
      <c r="G20" s="123"/>
      <c r="H20" s="123"/>
      <c r="I20" s="148">
        <v>56039.3</v>
      </c>
      <c r="J20" s="123"/>
      <c r="K20" s="123"/>
      <c r="L20" s="123"/>
      <c r="M20" s="124">
        <f t="shared" si="1"/>
        <v>10192.619999999995</v>
      </c>
    </row>
    <row r="21" spans="1:60" s="6" customFormat="1" ht="15" customHeight="1">
      <c r="A21" s="4" t="s">
        <v>248</v>
      </c>
      <c r="B21" s="5" t="s">
        <v>24</v>
      </c>
      <c r="C21" s="122">
        <f t="shared" ref="C21:L21" si="4">C22+C23</f>
        <v>0</v>
      </c>
      <c r="D21" s="122">
        <f t="shared" si="4"/>
        <v>0</v>
      </c>
      <c r="E21" s="122">
        <f t="shared" si="4"/>
        <v>0</v>
      </c>
      <c r="F21" s="122">
        <f t="shared" si="4"/>
        <v>0</v>
      </c>
      <c r="G21" s="122">
        <f t="shared" si="4"/>
        <v>0</v>
      </c>
      <c r="H21" s="122">
        <f t="shared" si="4"/>
        <v>0</v>
      </c>
      <c r="I21" s="122">
        <f t="shared" si="4"/>
        <v>0</v>
      </c>
      <c r="J21" s="122">
        <f t="shared" si="4"/>
        <v>0</v>
      </c>
      <c r="K21" s="122">
        <f t="shared" si="4"/>
        <v>0</v>
      </c>
      <c r="L21" s="122">
        <f t="shared" si="4"/>
        <v>0</v>
      </c>
      <c r="M21" s="122">
        <f t="shared" si="1"/>
        <v>0</v>
      </c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198"/>
      <c r="AC21" s="221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</row>
    <row r="22" spans="1:60" ht="15" customHeight="1">
      <c r="A22" s="7" t="s">
        <v>2</v>
      </c>
      <c r="B22" s="8" t="s">
        <v>20</v>
      </c>
      <c r="C22" s="123">
        <v>0</v>
      </c>
      <c r="D22" s="148">
        <v>0</v>
      </c>
      <c r="E22" s="123"/>
      <c r="F22" s="123"/>
      <c r="G22" s="123"/>
      <c r="H22" s="123"/>
      <c r="I22" s="123">
        <v>0</v>
      </c>
      <c r="J22" s="148"/>
      <c r="K22" s="123"/>
      <c r="L22" s="123"/>
      <c r="M22" s="124">
        <f t="shared" si="1"/>
        <v>0</v>
      </c>
    </row>
    <row r="23" spans="1:60" ht="15" customHeight="1">
      <c r="A23" s="7" t="s">
        <v>3</v>
      </c>
      <c r="B23" s="8" t="s">
        <v>21</v>
      </c>
      <c r="C23" s="123">
        <v>0</v>
      </c>
      <c r="D23" s="148">
        <v>0</v>
      </c>
      <c r="E23" s="123"/>
      <c r="F23" s="155"/>
      <c r="G23" s="155"/>
      <c r="H23" s="155"/>
      <c r="I23" s="148">
        <v>0</v>
      </c>
      <c r="J23" s="123"/>
      <c r="K23" s="123"/>
      <c r="L23" s="123"/>
      <c r="M23" s="124">
        <f t="shared" si="1"/>
        <v>0</v>
      </c>
    </row>
    <row r="24" spans="1:60" s="6" customFormat="1" ht="15" customHeight="1">
      <c r="A24" s="4" t="s">
        <v>249</v>
      </c>
      <c r="B24" s="5" t="s">
        <v>25</v>
      </c>
      <c r="C24" s="122">
        <f t="shared" ref="C24:L24" si="5">C12+C15+C18+C21</f>
        <v>124255.45999999999</v>
      </c>
      <c r="D24" s="122">
        <f t="shared" si="5"/>
        <v>448199.22</v>
      </c>
      <c r="E24" s="153">
        <f t="shared" si="5"/>
        <v>0</v>
      </c>
      <c r="F24" s="156">
        <f t="shared" si="5"/>
        <v>0</v>
      </c>
      <c r="G24" s="156">
        <f t="shared" si="5"/>
        <v>0</v>
      </c>
      <c r="H24" s="156">
        <f t="shared" si="5"/>
        <v>0</v>
      </c>
      <c r="I24" s="154">
        <f t="shared" si="5"/>
        <v>453343.35</v>
      </c>
      <c r="J24" s="122">
        <f t="shared" si="5"/>
        <v>0</v>
      </c>
      <c r="K24" s="122">
        <f t="shared" si="5"/>
        <v>0</v>
      </c>
      <c r="L24" s="122">
        <f t="shared" si="5"/>
        <v>0</v>
      </c>
      <c r="M24" s="122">
        <f t="shared" si="1"/>
        <v>119111.32999999996</v>
      </c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198"/>
      <c r="AC24" s="221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</row>
    <row r="25" spans="1:60" ht="22.5" customHeight="1">
      <c r="A25" s="149" t="s">
        <v>276</v>
      </c>
      <c r="B25" s="149"/>
      <c r="C25" s="149"/>
      <c r="D25" s="149"/>
      <c r="E25" s="149"/>
      <c r="F25" s="152"/>
      <c r="G25" s="152"/>
      <c r="H25" s="152"/>
      <c r="I25" s="150"/>
      <c r="J25" s="150"/>
      <c r="K25" s="9"/>
      <c r="L25" s="9"/>
      <c r="M25" s="9"/>
    </row>
    <row r="26" spans="1:60">
      <c r="B26" s="2" t="s">
        <v>275</v>
      </c>
    </row>
    <row r="27" spans="1:60">
      <c r="B27" s="2" t="s">
        <v>264</v>
      </c>
      <c r="F27" s="119"/>
      <c r="G27" s="119" t="s">
        <v>261</v>
      </c>
      <c r="H27" s="119"/>
      <c r="I27" s="126"/>
    </row>
    <row r="28" spans="1:60" ht="18.75">
      <c r="B28" s="127"/>
      <c r="C28" s="127"/>
      <c r="D28" s="127"/>
      <c r="E28" s="127"/>
      <c r="F28" s="127"/>
      <c r="G28" s="127"/>
      <c r="H28" s="127"/>
      <c r="I28" s="197"/>
      <c r="J28" s="198"/>
      <c r="K28" s="198"/>
      <c r="L28" s="198"/>
      <c r="M28" s="198"/>
    </row>
    <row r="29" spans="1:60">
      <c r="I29" s="198"/>
      <c r="J29" s="198"/>
      <c r="K29" s="198"/>
      <c r="L29" s="198"/>
      <c r="M29" s="198"/>
    </row>
    <row r="30" spans="1:60">
      <c r="I30" s="187"/>
      <c r="J30" s="187"/>
      <c r="K30" s="199"/>
      <c r="L30" s="187"/>
      <c r="M30" s="187"/>
    </row>
    <row r="31" spans="1:60">
      <c r="I31" s="200"/>
      <c r="J31" s="200"/>
      <c r="K31" s="200"/>
      <c r="L31" s="200"/>
      <c r="M31" s="200"/>
    </row>
    <row r="32" spans="1:60">
      <c r="I32" s="201"/>
      <c r="J32" s="201"/>
      <c r="K32" s="201"/>
      <c r="L32" s="201"/>
      <c r="M32" s="200"/>
    </row>
    <row r="33" spans="9:13">
      <c r="I33" s="201"/>
      <c r="J33" s="201"/>
      <c r="K33" s="201"/>
      <c r="L33" s="201"/>
      <c r="M33" s="200"/>
    </row>
    <row r="34" spans="9:13">
      <c r="I34" s="200"/>
      <c r="J34" s="200"/>
      <c r="K34" s="200"/>
      <c r="L34" s="200"/>
      <c r="M34" s="200"/>
    </row>
    <row r="35" spans="9:13">
      <c r="I35" s="201"/>
      <c r="J35" s="201"/>
      <c r="K35" s="201"/>
      <c r="L35" s="201"/>
      <c r="M35" s="200"/>
    </row>
    <row r="36" spans="9:13">
      <c r="I36" s="201"/>
      <c r="J36" s="201"/>
      <c r="K36" s="201"/>
      <c r="L36" s="201"/>
      <c r="M36" s="200"/>
    </row>
    <row r="37" spans="9:13">
      <c r="I37" s="200"/>
      <c r="J37" s="200"/>
      <c r="K37" s="200"/>
      <c r="L37" s="200"/>
      <c r="M37" s="200"/>
    </row>
    <row r="38" spans="9:13">
      <c r="I38" s="201"/>
      <c r="J38" s="201"/>
      <c r="K38" s="201"/>
      <c r="L38" s="201"/>
      <c r="M38" s="200"/>
    </row>
    <row r="39" spans="9:13">
      <c r="I39" s="201"/>
      <c r="J39" s="201"/>
      <c r="K39" s="201"/>
      <c r="L39" s="201"/>
      <c r="M39" s="200"/>
    </row>
    <row r="40" spans="9:13">
      <c r="I40" s="200"/>
      <c r="J40" s="200"/>
      <c r="K40" s="200"/>
      <c r="L40" s="200"/>
      <c r="M40" s="200"/>
    </row>
    <row r="41" spans="9:13">
      <c r="I41" s="201"/>
      <c r="J41" s="201"/>
      <c r="K41" s="201"/>
      <c r="L41" s="201"/>
      <c r="M41" s="200"/>
    </row>
    <row r="42" spans="9:13">
      <c r="I42" s="201"/>
      <c r="J42" s="201"/>
      <c r="K42" s="201"/>
      <c r="L42" s="201"/>
      <c r="M42" s="200"/>
    </row>
    <row r="43" spans="9:13">
      <c r="I43" s="200"/>
      <c r="J43" s="200"/>
      <c r="K43" s="200"/>
      <c r="L43" s="200"/>
      <c r="M43" s="200"/>
    </row>
    <row r="44" spans="9:13">
      <c r="I44" s="198"/>
      <c r="J44" s="198"/>
      <c r="K44" s="198"/>
      <c r="L44" s="198"/>
      <c r="M44" s="198"/>
    </row>
    <row r="45" spans="9:13">
      <c r="I45" s="198"/>
      <c r="J45" s="198"/>
      <c r="K45" s="198"/>
      <c r="L45" s="198"/>
      <c r="M45" s="198"/>
    </row>
  </sheetData>
  <mergeCells count="23">
    <mergeCell ref="AC9:AC10"/>
    <mergeCell ref="AF9:AN9"/>
    <mergeCell ref="A7:M7"/>
    <mergeCell ref="A5:M5"/>
    <mergeCell ref="O5:AA5"/>
    <mergeCell ref="AC5:AO5"/>
    <mergeCell ref="AC7:AO7"/>
    <mergeCell ref="A9:A10"/>
    <mergeCell ref="B9:B10"/>
    <mergeCell ref="C9:C10"/>
    <mergeCell ref="D9:L9"/>
    <mergeCell ref="M9:M10"/>
    <mergeCell ref="R9:Z9"/>
    <mergeCell ref="O7:AA7"/>
    <mergeCell ref="A4:M4"/>
    <mergeCell ref="O4:AA4"/>
    <mergeCell ref="AC4:AO4"/>
    <mergeCell ref="C2:K2"/>
    <mergeCell ref="Q2:Y2"/>
    <mergeCell ref="AE2:AM2"/>
    <mergeCell ref="C3:K3"/>
    <mergeCell ref="Q3:Y3"/>
    <mergeCell ref="AE3:AM3"/>
  </mergeCells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2"/>
  <sheetViews>
    <sheetView zoomScaleNormal="100" workbookViewId="0">
      <selection activeCell="G16" sqref="G16"/>
    </sheetView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198" customWidth="1"/>
    <col min="11" max="11" width="56.42578125" style="198" customWidth="1"/>
    <col min="12" max="13" width="12.85546875" style="198" customWidth="1"/>
    <col min="14" max="14" width="12.28515625" style="198" customWidth="1"/>
    <col min="15" max="15" width="13.5703125" style="198" customWidth="1"/>
    <col min="16" max="16" width="12.5703125" style="198" customWidth="1"/>
    <col min="17" max="17" width="11.42578125" style="198" customWidth="1"/>
    <col min="18" max="18" width="3.42578125" style="198" customWidth="1"/>
    <col min="19" max="19" width="4.42578125" style="198" customWidth="1"/>
    <col min="20" max="20" width="56.42578125" style="198" customWidth="1"/>
    <col min="21" max="21" width="12.85546875" style="198" customWidth="1"/>
    <col min="22" max="22" width="12.7109375" style="198" customWidth="1"/>
    <col min="23" max="23" width="11.85546875" style="198" customWidth="1"/>
    <col min="24" max="25" width="13.28515625" style="198" customWidth="1"/>
    <col min="26" max="26" width="11.7109375" style="198" customWidth="1"/>
    <col min="27" max="38" width="9.140625" style="198"/>
    <col min="39" max="16384" width="9.140625" style="2"/>
  </cols>
  <sheetData>
    <row r="1" spans="1:26" ht="9.75" customHeight="1">
      <c r="F1" s="6"/>
      <c r="O1" s="223"/>
      <c r="X1" s="223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331" t="s">
        <v>265</v>
      </c>
      <c r="B4" s="331"/>
      <c r="C4" s="331"/>
      <c r="D4" s="331"/>
      <c r="E4" s="331"/>
      <c r="F4" s="331"/>
      <c r="G4" s="331"/>
      <c r="H4" s="331"/>
      <c r="J4" s="409"/>
      <c r="K4" s="409"/>
      <c r="L4" s="409"/>
      <c r="M4" s="409"/>
      <c r="N4" s="409"/>
      <c r="O4" s="409"/>
      <c r="P4" s="409"/>
      <c r="Q4" s="409"/>
      <c r="S4" s="409"/>
      <c r="T4" s="409"/>
      <c r="U4" s="409"/>
      <c r="V4" s="409"/>
      <c r="W4" s="409"/>
      <c r="X4" s="409"/>
      <c r="Y4" s="409"/>
      <c r="Z4" s="409"/>
    </row>
    <row r="5" spans="1:26">
      <c r="A5" s="407" t="s">
        <v>28</v>
      </c>
      <c r="B5" s="407"/>
      <c r="C5" s="407"/>
      <c r="D5" s="407"/>
      <c r="E5" s="407"/>
      <c r="F5" s="407"/>
      <c r="G5" s="407"/>
      <c r="H5" s="407"/>
      <c r="J5" s="410"/>
      <c r="K5" s="410"/>
      <c r="L5" s="410"/>
      <c r="M5" s="410"/>
      <c r="N5" s="410"/>
      <c r="O5" s="410"/>
      <c r="P5" s="410"/>
      <c r="Q5" s="410"/>
      <c r="S5" s="410"/>
      <c r="T5" s="410"/>
      <c r="U5" s="410"/>
      <c r="V5" s="410"/>
      <c r="W5" s="410"/>
      <c r="X5" s="410"/>
      <c r="Y5" s="410"/>
      <c r="Z5" s="410"/>
    </row>
    <row r="6" spans="1:26">
      <c r="A6" s="407" t="s">
        <v>7</v>
      </c>
      <c r="B6" s="407"/>
      <c r="C6" s="407"/>
      <c r="D6" s="407"/>
      <c r="E6" s="407"/>
      <c r="F6" s="407"/>
      <c r="G6" s="407"/>
      <c r="H6" s="407"/>
      <c r="J6" s="410"/>
      <c r="K6" s="410"/>
      <c r="L6" s="410"/>
      <c r="M6" s="410"/>
      <c r="N6" s="410"/>
      <c r="O6" s="410"/>
      <c r="P6" s="410"/>
      <c r="Q6" s="410"/>
      <c r="S6" s="410"/>
      <c r="T6" s="410"/>
      <c r="U6" s="410"/>
      <c r="V6" s="410"/>
      <c r="W6" s="410"/>
      <c r="X6" s="410"/>
      <c r="Y6" s="410"/>
      <c r="Z6" s="410"/>
    </row>
    <row r="7" spans="1:26" ht="12.75" customHeight="1">
      <c r="J7" s="410"/>
      <c r="K7" s="410"/>
      <c r="L7" s="410"/>
      <c r="M7" s="410"/>
      <c r="N7" s="410"/>
      <c r="O7" s="410"/>
      <c r="P7" s="410"/>
      <c r="Q7" s="410"/>
    </row>
    <row r="8" spans="1:26">
      <c r="A8" s="408" t="s">
        <v>291</v>
      </c>
      <c r="B8" s="408"/>
      <c r="C8" s="408"/>
      <c r="D8" s="408"/>
      <c r="E8" s="408"/>
      <c r="F8" s="408"/>
      <c r="G8" s="408"/>
      <c r="H8" s="408"/>
      <c r="J8" s="404"/>
      <c r="K8" s="404"/>
      <c r="L8" s="404"/>
      <c r="M8" s="404"/>
      <c r="N8" s="404"/>
      <c r="O8" s="404"/>
      <c r="P8" s="404"/>
      <c r="Q8" s="404"/>
      <c r="S8" s="404"/>
      <c r="T8" s="404"/>
      <c r="U8" s="404"/>
      <c r="V8" s="404"/>
      <c r="W8" s="404"/>
      <c r="X8" s="404"/>
      <c r="Y8" s="404"/>
      <c r="Z8" s="404"/>
    </row>
    <row r="9" spans="1:26" ht="5.25" customHeight="1"/>
    <row r="10" spans="1:26" ht="26.25" customHeight="1">
      <c r="A10" s="411" t="s">
        <v>46</v>
      </c>
      <c r="B10" s="411" t="s">
        <v>29</v>
      </c>
      <c r="C10" s="411" t="s">
        <v>282</v>
      </c>
      <c r="D10" s="411"/>
      <c r="E10" s="411"/>
      <c r="F10" s="412" t="s">
        <v>292</v>
      </c>
      <c r="G10" s="412"/>
      <c r="H10" s="412"/>
      <c r="J10" s="402"/>
      <c r="K10" s="402"/>
      <c r="L10" s="402"/>
      <c r="M10" s="402"/>
      <c r="N10" s="402"/>
      <c r="O10" s="402"/>
      <c r="P10" s="402"/>
      <c r="Q10" s="402"/>
      <c r="S10" s="402"/>
      <c r="T10" s="402"/>
      <c r="U10" s="402"/>
      <c r="V10" s="402"/>
      <c r="W10" s="402"/>
      <c r="X10" s="402"/>
      <c r="Y10" s="402"/>
      <c r="Z10" s="402"/>
    </row>
    <row r="11" spans="1:26" ht="71.25" customHeight="1">
      <c r="A11" s="411"/>
      <c r="B11" s="411"/>
      <c r="C11" s="238" t="s">
        <v>30</v>
      </c>
      <c r="D11" s="238" t="s">
        <v>31</v>
      </c>
      <c r="E11" s="238" t="s">
        <v>244</v>
      </c>
      <c r="F11" s="238" t="s">
        <v>32</v>
      </c>
      <c r="G11" s="238" t="s">
        <v>33</v>
      </c>
      <c r="H11" s="238" t="s">
        <v>244</v>
      </c>
      <c r="J11" s="402"/>
      <c r="K11" s="402"/>
      <c r="L11" s="222"/>
      <c r="M11" s="222"/>
      <c r="N11" s="222"/>
      <c r="O11" s="222"/>
      <c r="P11" s="222"/>
      <c r="Q11" s="222"/>
      <c r="S11" s="402"/>
      <c r="T11" s="402"/>
      <c r="U11" s="222"/>
      <c r="V11" s="222"/>
      <c r="W11" s="222"/>
      <c r="X11" s="222"/>
      <c r="Y11" s="222"/>
      <c r="Z11" s="222"/>
    </row>
    <row r="12" spans="1:26">
      <c r="A12" s="116">
        <v>1</v>
      </c>
      <c r="B12" s="116">
        <v>2</v>
      </c>
      <c r="C12" s="250">
        <v>3</v>
      </c>
      <c r="D12" s="250">
        <v>4</v>
      </c>
      <c r="E12" s="250" t="s">
        <v>34</v>
      </c>
      <c r="F12" s="250">
        <v>6</v>
      </c>
      <c r="G12" s="250">
        <v>7</v>
      </c>
      <c r="H12" s="250" t="s">
        <v>35</v>
      </c>
      <c r="J12" s="224"/>
      <c r="K12" s="224"/>
      <c r="L12" s="224"/>
      <c r="M12" s="224"/>
      <c r="N12" s="224"/>
      <c r="O12" s="224"/>
      <c r="P12" s="224"/>
      <c r="Q12" s="224"/>
      <c r="S12" s="224"/>
      <c r="T12" s="224"/>
      <c r="U12" s="224"/>
      <c r="V12" s="224"/>
      <c r="W12" s="224"/>
      <c r="X12" s="224"/>
      <c r="Y12" s="224"/>
      <c r="Z12" s="224"/>
    </row>
    <row r="13" spans="1:26" ht="45">
      <c r="A13" s="116" t="s">
        <v>245</v>
      </c>
      <c r="B13" s="115" t="s">
        <v>36</v>
      </c>
      <c r="C13" s="229">
        <v>0</v>
      </c>
      <c r="D13" s="151">
        <v>0</v>
      </c>
      <c r="E13" s="147">
        <f>SUM(C13:D13)</f>
        <v>0</v>
      </c>
      <c r="F13" s="229">
        <v>0</v>
      </c>
      <c r="G13" s="247">
        <v>0</v>
      </c>
      <c r="H13" s="147">
        <f>SUM(F13:G13)</f>
        <v>0</v>
      </c>
      <c r="I13" s="120"/>
      <c r="J13" s="224"/>
      <c r="K13" s="225"/>
      <c r="L13" s="219"/>
      <c r="M13" s="227"/>
      <c r="N13" s="228"/>
      <c r="O13" s="219"/>
      <c r="P13" s="227"/>
      <c r="Q13" s="228"/>
      <c r="S13" s="224"/>
      <c r="T13" s="225"/>
      <c r="U13" s="226"/>
      <c r="V13" s="226"/>
      <c r="W13" s="228"/>
      <c r="X13" s="226"/>
      <c r="Y13" s="226"/>
      <c r="Z13" s="228"/>
    </row>
    <row r="14" spans="1:26" ht="54.75" customHeight="1">
      <c r="A14" s="116" t="s">
        <v>246</v>
      </c>
      <c r="B14" s="115" t="s">
        <v>37</v>
      </c>
      <c r="C14" s="229">
        <v>0</v>
      </c>
      <c r="D14" s="247">
        <v>97394.7</v>
      </c>
      <c r="E14" s="147">
        <f>SUM(C14:D14)</f>
        <v>97394.7</v>
      </c>
      <c r="F14" s="229">
        <v>0</v>
      </c>
      <c r="G14" s="247">
        <v>87987.6</v>
      </c>
      <c r="H14" s="147">
        <f>SUM(F14:G14)</f>
        <v>87987.6</v>
      </c>
      <c r="I14" s="120"/>
      <c r="J14" s="224"/>
      <c r="K14" s="225"/>
      <c r="L14" s="219"/>
      <c r="M14" s="227"/>
      <c r="N14" s="228"/>
      <c r="O14" s="219"/>
      <c r="P14" s="227"/>
      <c r="Q14" s="228"/>
      <c r="S14" s="224"/>
      <c r="T14" s="225"/>
      <c r="U14" s="226"/>
      <c r="V14" s="226"/>
      <c r="W14" s="228"/>
      <c r="X14" s="226"/>
      <c r="Y14" s="226"/>
      <c r="Z14" s="228"/>
    </row>
    <row r="15" spans="1:26" ht="60" customHeight="1">
      <c r="A15" s="116" t="s">
        <v>247</v>
      </c>
      <c r="B15" s="115" t="s">
        <v>38</v>
      </c>
      <c r="C15" s="271">
        <v>0</v>
      </c>
      <c r="D15" s="247">
        <v>26860.76</v>
      </c>
      <c r="E15" s="147">
        <f>SUM(C15:D15)</f>
        <v>26860.76</v>
      </c>
      <c r="F15" s="229">
        <v>0</v>
      </c>
      <c r="G15" s="247">
        <v>31123.73</v>
      </c>
      <c r="H15" s="147">
        <f>SUM(F15:G15)</f>
        <v>31123.73</v>
      </c>
      <c r="I15" s="120"/>
      <c r="J15" s="224"/>
      <c r="K15" s="225"/>
      <c r="L15" s="219"/>
      <c r="M15" s="227"/>
      <c r="N15" s="228"/>
      <c r="O15" s="219"/>
      <c r="P15" s="227"/>
      <c r="Q15" s="228"/>
      <c r="S15" s="224"/>
      <c r="T15" s="225"/>
      <c r="U15" s="226"/>
      <c r="V15" s="226"/>
      <c r="W15" s="228"/>
      <c r="X15" s="226"/>
      <c r="Y15" s="226"/>
      <c r="Z15" s="228"/>
    </row>
    <row r="16" spans="1:26" ht="15" customHeight="1">
      <c r="A16" s="116" t="s">
        <v>248</v>
      </c>
      <c r="B16" s="115" t="s">
        <v>122</v>
      </c>
      <c r="C16" s="229">
        <v>0</v>
      </c>
      <c r="D16" s="247">
        <v>0</v>
      </c>
      <c r="E16" s="147">
        <f>SUM(C16:D16)</f>
        <v>0</v>
      </c>
      <c r="F16" s="229">
        <v>0</v>
      </c>
      <c r="G16" s="247">
        <v>0</v>
      </c>
      <c r="H16" s="147">
        <f>SUM(F16:G16)</f>
        <v>0</v>
      </c>
      <c r="I16" s="120"/>
      <c r="J16" s="224"/>
      <c r="K16" s="225"/>
      <c r="L16" s="219"/>
      <c r="M16" s="227"/>
      <c r="N16" s="228"/>
      <c r="O16" s="219"/>
      <c r="P16" s="227"/>
      <c r="Q16" s="228"/>
      <c r="S16" s="224"/>
      <c r="T16" s="225"/>
      <c r="U16" s="226"/>
      <c r="V16" s="226"/>
      <c r="W16" s="228"/>
      <c r="X16" s="226"/>
      <c r="Y16" s="226"/>
      <c r="Z16" s="228"/>
    </row>
    <row r="17" spans="1:26" ht="15" customHeight="1">
      <c r="A17" s="117" t="s">
        <v>249</v>
      </c>
      <c r="B17" s="118" t="s">
        <v>244</v>
      </c>
      <c r="C17" s="147">
        <f>C13+C14+C15+C16</f>
        <v>0</v>
      </c>
      <c r="D17" s="147">
        <f>D13+D14+D15+D16</f>
        <v>124255.45999999999</v>
      </c>
      <c r="E17" s="147">
        <f>SUM(C17:D17)</f>
        <v>124255.45999999999</v>
      </c>
      <c r="F17" s="147">
        <f>SUM(F13:F16)</f>
        <v>0</v>
      </c>
      <c r="G17" s="147">
        <f>SUM(G13:G16)</f>
        <v>119111.33</v>
      </c>
      <c r="H17" s="147">
        <f>SUM(F17:G17)</f>
        <v>119111.33</v>
      </c>
      <c r="I17" s="120"/>
      <c r="J17" s="224"/>
      <c r="K17" s="225"/>
      <c r="L17" s="228"/>
      <c r="M17" s="228"/>
      <c r="N17" s="228"/>
      <c r="O17" s="228"/>
      <c r="P17" s="228"/>
      <c r="Q17" s="228"/>
      <c r="S17" s="224"/>
      <c r="T17" s="225"/>
      <c r="U17" s="228"/>
      <c r="V17" s="228"/>
      <c r="W17" s="228"/>
      <c r="X17" s="228"/>
      <c r="Y17" s="228"/>
      <c r="Z17" s="228"/>
    </row>
    <row r="18" spans="1:26" ht="5.25" customHeight="1"/>
    <row r="19" spans="1:26" ht="8.25" customHeight="1"/>
    <row r="20" spans="1:26">
      <c r="B20" s="2" t="s">
        <v>266</v>
      </c>
      <c r="C20" s="119"/>
      <c r="D20" s="119"/>
      <c r="E20" s="119"/>
      <c r="F20" s="180" t="s">
        <v>261</v>
      </c>
      <c r="G20" s="180"/>
    </row>
    <row r="22" spans="1:26">
      <c r="H22" s="196"/>
    </row>
  </sheetData>
  <mergeCells count="25">
    <mergeCell ref="F10:H10"/>
    <mergeCell ref="S4:Z4"/>
    <mergeCell ref="S5:Z5"/>
    <mergeCell ref="S6:Z6"/>
    <mergeCell ref="S8:Z8"/>
    <mergeCell ref="S10:S11"/>
    <mergeCell ref="T10:T11"/>
    <mergeCell ref="U10:W10"/>
    <mergeCell ref="X10:Z10"/>
    <mergeCell ref="A4:H4"/>
    <mergeCell ref="A5:H5"/>
    <mergeCell ref="A6:H6"/>
    <mergeCell ref="A8:H8"/>
    <mergeCell ref="J10:J11"/>
    <mergeCell ref="J4:Q4"/>
    <mergeCell ref="J5:Q5"/>
    <mergeCell ref="A10:A11"/>
    <mergeCell ref="B10:B11"/>
    <mergeCell ref="C10:E10"/>
    <mergeCell ref="J6:Q6"/>
    <mergeCell ref="J8:Q8"/>
    <mergeCell ref="J7:Q7"/>
    <mergeCell ref="K10:K11"/>
    <mergeCell ref="L10:N10"/>
    <mergeCell ref="O10:Q10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'12_VSAFAS_1p'!Print_Area</vt:lpstr>
      <vt:lpstr>'13_VSAFAS_1p'!Print_Area</vt:lpstr>
      <vt:lpstr>'6_VSAFAS_4p'!Print_Area</vt:lpstr>
      <vt:lpstr>'8_VSAFAS_1p'!Print_Area</vt:lpstr>
      <vt:lpstr>'12_VSAFAS_1p'!Print_Titles</vt:lpstr>
      <vt:lpstr>'13_VSAFAS_1p'!Print_Titles</vt:lpstr>
    </vt:vector>
  </TitlesOfParts>
  <Company>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Apuokas2020</cp:lastModifiedBy>
  <cp:lastPrinted>2021-07-31T11:59:24Z</cp:lastPrinted>
  <dcterms:created xsi:type="dcterms:W3CDTF">2012-02-02T13:30:44Z</dcterms:created>
  <dcterms:modified xsi:type="dcterms:W3CDTF">2021-08-03T17:37:07Z</dcterms:modified>
</cp:coreProperties>
</file>