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60" windowWidth="18525" windowHeight="11535" tabRatio="741"/>
  </bookViews>
  <sheets>
    <sheet name="2 Vsafas 2" sheetId="28" r:id="rId1"/>
    <sheet name="3 Vsafas_2 " sheetId="25" r:id="rId2"/>
    <sheet name="6_VSAFAS_4p" sheetId="29" r:id="rId3"/>
    <sheet name="8_VSAFAS_1p" sheetId="30" r:id="rId4"/>
    <sheet name="12_VSAFAS_1p" sheetId="31" r:id="rId5"/>
    <sheet name="13_VSAFAS_1p" sheetId="32" r:id="rId6"/>
    <sheet name="20 Vsafas_4" sheetId="16" r:id="rId7"/>
    <sheet name="20 Vsafas_5" sheetId="15" r:id="rId8"/>
  </sheets>
  <externalReferences>
    <externalReference r:id="rId9"/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[2]Table!#REF!</definedName>
    <definedName name="BEx5MLQZM68YQSKARVWTTPINFQ2C" hidden="1">[2]Table!#REF!</definedName>
    <definedName name="BExERWCEBKQRYWRQLYJ4UCMMKTHG" hidden="1">[2]Table!#REF!</definedName>
    <definedName name="BExMBYPQDG9AYDQ5E8IECVFREPO6" hidden="1">[2]Table!#REF!</definedName>
    <definedName name="BExQ9ZLYHWABXAA9NJDW8ZS0UQ9P" hidden="1">[2]Table!#REF!</definedName>
    <definedName name="BExTUY9WNSJ91GV8CP0SKJTEIV82" hidden="1">[2]Table!#REF!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[2]Table!#REF!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[2]Table!#REF!</definedName>
    <definedName name="_xlnm.Print_Area" localSheetId="4">'12_VSAFAS_1p'!$A$1:$R$54</definedName>
    <definedName name="_xlnm.Print_Area" localSheetId="5">'13_VSAFAS_1p'!$A$1:$M$44</definedName>
    <definedName name="_xlnm.Print_Area" localSheetId="2">'6_VSAFAS_4p'!$A$1:$E$27</definedName>
    <definedName name="_xlnm.Print_Area" localSheetId="3">'8_VSAFAS_1p'!$A$1:$J$37</definedName>
    <definedName name="_xlnm.Print_Titles" localSheetId="4">'12_VSAFAS_1p'!$9:$11</definedName>
    <definedName name="_xlnm.Print_Titles" localSheetId="5">'13_VSAFAS_1p'!$9:$11</definedName>
    <definedName name="Sritis">#REF!</definedName>
    <definedName name="Statusas">[3]Sheet1!$A$2:$A$6</definedName>
    <definedName name="t">[2]Vlist!$A$2:$A$12</definedName>
    <definedName name="Taip_Ne">#REF!</definedName>
    <definedName name="VAgrupe">#REF!</definedName>
    <definedName name="vieta">#REF!</definedName>
    <definedName name="x" hidden="1">[2]Table!#REF!</definedName>
    <definedName name="X4AL_III_ketv__AL__2__List">#REF!</definedName>
  </definedNames>
  <calcPr calcId="125725" fullCalcOnLoad="1"/>
</workbook>
</file>

<file path=xl/calcChain.xml><?xml version="1.0" encoding="utf-8"?>
<calcChain xmlns="http://schemas.openxmlformats.org/spreadsheetml/2006/main">
  <c r="M12" i="32"/>
  <c r="F13"/>
  <c r="M13"/>
  <c r="G13"/>
  <c r="M14"/>
  <c r="M15"/>
  <c r="F16"/>
  <c r="G16"/>
  <c r="M16"/>
  <c r="M17"/>
  <c r="M18"/>
  <c r="M19"/>
  <c r="M20"/>
  <c r="F21"/>
  <c r="M21"/>
  <c r="G21"/>
  <c r="M22"/>
  <c r="M23"/>
  <c r="M24"/>
  <c r="F25"/>
  <c r="G25"/>
  <c r="G30"/>
  <c r="M26"/>
  <c r="M27"/>
  <c r="M28"/>
  <c r="M29"/>
  <c r="F30"/>
  <c r="M31"/>
  <c r="M32"/>
  <c r="M33"/>
  <c r="M34"/>
  <c r="M35"/>
  <c r="M36"/>
  <c r="M37"/>
  <c r="M38"/>
  <c r="M39"/>
  <c r="M40"/>
  <c r="F42"/>
  <c r="G42"/>
  <c r="M42"/>
  <c r="R12" i="31"/>
  <c r="E13"/>
  <c r="R13"/>
  <c r="F13"/>
  <c r="G13"/>
  <c r="G21"/>
  <c r="G50"/>
  <c r="H13"/>
  <c r="H21"/>
  <c r="H50"/>
  <c r="I13"/>
  <c r="J13"/>
  <c r="K13"/>
  <c r="K21"/>
  <c r="K50"/>
  <c r="L13"/>
  <c r="L21"/>
  <c r="L50"/>
  <c r="M13"/>
  <c r="N13"/>
  <c r="O13"/>
  <c r="O21"/>
  <c r="P13"/>
  <c r="P21"/>
  <c r="P50"/>
  <c r="Q13"/>
  <c r="R14"/>
  <c r="R15"/>
  <c r="E16"/>
  <c r="R16"/>
  <c r="F16"/>
  <c r="G16"/>
  <c r="H16"/>
  <c r="I16"/>
  <c r="J16"/>
  <c r="K16"/>
  <c r="L16"/>
  <c r="M16"/>
  <c r="N16"/>
  <c r="O16"/>
  <c r="P16"/>
  <c r="Q16"/>
  <c r="R17"/>
  <c r="R18"/>
  <c r="R19"/>
  <c r="R20"/>
  <c r="E21"/>
  <c r="F21"/>
  <c r="I21"/>
  <c r="I50"/>
  <c r="J21"/>
  <c r="M21"/>
  <c r="M50"/>
  <c r="N21"/>
  <c r="N50"/>
  <c r="Q21"/>
  <c r="Q50"/>
  <c r="R22"/>
  <c r="R23"/>
  <c r="R24"/>
  <c r="F25"/>
  <c r="F30"/>
  <c r="G25"/>
  <c r="H25"/>
  <c r="I25"/>
  <c r="I30"/>
  <c r="J25"/>
  <c r="J30"/>
  <c r="K25"/>
  <c r="L25"/>
  <c r="M25"/>
  <c r="M30"/>
  <c r="O25"/>
  <c r="O30"/>
  <c r="R26"/>
  <c r="R27"/>
  <c r="R28"/>
  <c r="R29"/>
  <c r="G30"/>
  <c r="H30"/>
  <c r="K30"/>
  <c r="L30"/>
  <c r="R31"/>
  <c r="R32"/>
  <c r="R33"/>
  <c r="R34"/>
  <c r="F35"/>
  <c r="G35"/>
  <c r="H35"/>
  <c r="I35"/>
  <c r="J35"/>
  <c r="K35"/>
  <c r="L35"/>
  <c r="M35"/>
  <c r="O35"/>
  <c r="P35"/>
  <c r="Q35"/>
  <c r="R35"/>
  <c r="R36"/>
  <c r="R37"/>
  <c r="R38"/>
  <c r="R39"/>
  <c r="F40"/>
  <c r="G40"/>
  <c r="H40"/>
  <c r="I40"/>
  <c r="J40"/>
  <c r="K40"/>
  <c r="L40"/>
  <c r="M40"/>
  <c r="O40"/>
  <c r="P40"/>
  <c r="Q40"/>
  <c r="R40"/>
  <c r="R41"/>
  <c r="R42"/>
  <c r="R43"/>
  <c r="E44"/>
  <c r="E49"/>
  <c r="R49"/>
  <c r="I44"/>
  <c r="I49"/>
  <c r="L44"/>
  <c r="L49"/>
  <c r="N44"/>
  <c r="R44"/>
  <c r="R45"/>
  <c r="R46"/>
  <c r="R47"/>
  <c r="R48"/>
  <c r="N49"/>
  <c r="E51"/>
  <c r="R51"/>
  <c r="F51"/>
  <c r="G51"/>
  <c r="H51"/>
  <c r="I51"/>
  <c r="J51"/>
  <c r="K51"/>
  <c r="L51"/>
  <c r="M51"/>
  <c r="N51"/>
  <c r="O51"/>
  <c r="P51"/>
  <c r="Q51"/>
  <c r="J12" i="30"/>
  <c r="C13"/>
  <c r="D13"/>
  <c r="D22"/>
  <c r="D34"/>
  <c r="E13"/>
  <c r="F13"/>
  <c r="G13"/>
  <c r="H13"/>
  <c r="H22"/>
  <c r="H34"/>
  <c r="I13"/>
  <c r="J14"/>
  <c r="J15"/>
  <c r="J13"/>
  <c r="J22"/>
  <c r="C16"/>
  <c r="C22"/>
  <c r="C34"/>
  <c r="D16"/>
  <c r="E16"/>
  <c r="F16"/>
  <c r="F22"/>
  <c r="F34"/>
  <c r="G16"/>
  <c r="G22"/>
  <c r="G34"/>
  <c r="H16"/>
  <c r="I16"/>
  <c r="J17"/>
  <c r="J18"/>
  <c r="J19"/>
  <c r="J20"/>
  <c r="J16"/>
  <c r="J21"/>
  <c r="E22"/>
  <c r="I22"/>
  <c r="J23"/>
  <c r="J24"/>
  <c r="J25"/>
  <c r="J26"/>
  <c r="C27"/>
  <c r="C33"/>
  <c r="D27"/>
  <c r="E27"/>
  <c r="E33"/>
  <c r="F27"/>
  <c r="F33"/>
  <c r="G27"/>
  <c r="G33"/>
  <c r="H27"/>
  <c r="I27"/>
  <c r="I33"/>
  <c r="J28"/>
  <c r="J29"/>
  <c r="J30"/>
  <c r="J27"/>
  <c r="J31"/>
  <c r="J32"/>
  <c r="D33"/>
  <c r="H33"/>
  <c r="C35"/>
  <c r="D35"/>
  <c r="E35"/>
  <c r="F35"/>
  <c r="G35"/>
  <c r="H35"/>
  <c r="I35"/>
  <c r="J35"/>
  <c r="D11" i="29"/>
  <c r="E11"/>
  <c r="D18"/>
  <c r="D23"/>
  <c r="E18"/>
  <c r="E23"/>
  <c r="H46" i="25"/>
  <c r="H30"/>
  <c r="H27"/>
  <c r="H21"/>
  <c r="H20"/>
  <c r="I46"/>
  <c r="I30"/>
  <c r="I27"/>
  <c r="I21"/>
  <c r="I20"/>
  <c r="G90" i="28"/>
  <c r="G86"/>
  <c r="G84"/>
  <c r="G75"/>
  <c r="G69"/>
  <c r="G64"/>
  <c r="G94"/>
  <c r="G65"/>
  <c r="G59"/>
  <c r="G49"/>
  <c r="G42"/>
  <c r="G41"/>
  <c r="G27"/>
  <c r="G21"/>
  <c r="G20"/>
  <c r="G58"/>
  <c r="E13" i="15"/>
  <c r="H13"/>
  <c r="E14"/>
  <c r="H14"/>
  <c r="E15"/>
  <c r="H15"/>
  <c r="E16"/>
  <c r="H16"/>
  <c r="C17"/>
  <c r="E17"/>
  <c r="D17"/>
  <c r="F17"/>
  <c r="G17"/>
  <c r="C12" i="16"/>
  <c r="D12"/>
  <c r="E12"/>
  <c r="F12"/>
  <c r="G12"/>
  <c r="G24"/>
  <c r="H12"/>
  <c r="H24"/>
  <c r="I12"/>
  <c r="J12"/>
  <c r="K12"/>
  <c r="K24"/>
  <c r="L12"/>
  <c r="L24"/>
  <c r="M13"/>
  <c r="M14"/>
  <c r="C15"/>
  <c r="D15"/>
  <c r="D24"/>
  <c r="E15"/>
  <c r="F15"/>
  <c r="G15"/>
  <c r="H15"/>
  <c r="I15"/>
  <c r="J15"/>
  <c r="K15"/>
  <c r="L15"/>
  <c r="M16"/>
  <c r="M17"/>
  <c r="C18"/>
  <c r="C24"/>
  <c r="D18"/>
  <c r="E18"/>
  <c r="F18"/>
  <c r="G18"/>
  <c r="H18"/>
  <c r="I18"/>
  <c r="J18"/>
  <c r="J24"/>
  <c r="K18"/>
  <c r="L18"/>
  <c r="M19"/>
  <c r="M20"/>
  <c r="C21"/>
  <c r="D21"/>
  <c r="E21"/>
  <c r="F21"/>
  <c r="G21"/>
  <c r="H21"/>
  <c r="I21"/>
  <c r="J21"/>
  <c r="K21"/>
  <c r="L21"/>
  <c r="M22"/>
  <c r="M23"/>
  <c r="F21" i="28"/>
  <c r="F27"/>
  <c r="F20"/>
  <c r="F42"/>
  <c r="F49"/>
  <c r="F41"/>
  <c r="F59"/>
  <c r="F65"/>
  <c r="F75"/>
  <c r="F69"/>
  <c r="F64"/>
  <c r="F86"/>
  <c r="F90"/>
  <c r="F84"/>
  <c r="H17" i="15"/>
  <c r="F24" i="16"/>
  <c r="M21"/>
  <c r="I24"/>
  <c r="M18"/>
  <c r="M15"/>
  <c r="M12"/>
  <c r="I45" i="25"/>
  <c r="I53"/>
  <c r="I55"/>
  <c r="E24" i="16"/>
  <c r="M24"/>
  <c r="H45" i="25"/>
  <c r="H53"/>
  <c r="H55"/>
  <c r="F94" i="28"/>
  <c r="F58"/>
  <c r="M30" i="32"/>
  <c r="G41"/>
  <c r="R30" i="31"/>
  <c r="O50"/>
  <c r="J33" i="30"/>
  <c r="J34"/>
  <c r="E34"/>
  <c r="J50" i="31"/>
  <c r="I34" i="30"/>
  <c r="E50" i="31"/>
  <c r="F50"/>
  <c r="R21"/>
  <c r="M25" i="32"/>
  <c r="R25" i="31"/>
  <c r="F41" i="32"/>
  <c r="R50" i="31"/>
  <c r="M41" i="32"/>
</calcChain>
</file>

<file path=xl/sharedStrings.xml><?xml version="1.0" encoding="utf-8"?>
<sst xmlns="http://schemas.openxmlformats.org/spreadsheetml/2006/main" count="864" uniqueCount="466">
  <si>
    <t>(viešojo sektoriaus subjekto vadovas arba jo įgaliotas                          (parašas)</t>
  </si>
  <si>
    <t>administracijos vadovas)</t>
  </si>
  <si>
    <t>4.1.</t>
  </si>
  <si>
    <t>4.2.</t>
  </si>
  <si>
    <t xml:space="preserve">                                     20-ojo VSAFAS „Finansavimo sumos“</t>
  </si>
  <si>
    <t>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</si>
  <si>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</si>
  <si>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</si>
  <si>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</t>
  </si>
  <si>
    <t>Per ataskaitinį laikotarpį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</si>
  <si>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</si>
  <si>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</si>
  <si>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</si>
  <si>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</si>
  <si>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</si>
  <si>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</si>
  <si>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</si>
  <si>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</si>
  <si>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</si>
  <si>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</si>
  <si>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</si>
  <si>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</si>
  <si>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</si>
  <si>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</si>
  <si>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</si>
  <si>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</si>
  <si>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20-ojo VSAFAS „Finansavimo sumos“</t>
  </si>
  <si>
    <t>5 priedas</t>
  </si>
  <si>
    <t>Informacijos apie finansavimo sumas pagal šaltinį, tikslinę paskirtį ir jų pokyčius per ataskaitinį laikotarpį pateikimo žemesniojo lygio</t>
  </si>
  <si>
    <t>Finansavimo šaltinis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</si>
  <si>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</si>
  <si>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</si>
  <si>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</si>
  <si>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</si>
  <si>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5=3+4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</si>
  <si>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</si>
  <si>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</si>
  <si>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</si>
  <si>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t>Iš Europos Sąjungos, užsienio valstybių ir tarptautinių organizacijų  (finansavimo sumų dalis, kuri gaunama iš Europos Sąjungos, neįskaitant finansvimo sumų iš valstybės ar savivaldybės biudžetų ES  projektams finansuoti)</t>
  </si>
  <si>
    <t>Finansavimo sumų pergrupavimas*</t>
  </si>
  <si>
    <t>(viešojo sektoriaus subjekto, parengusio veiklos rezultatų ataskaitą arba konsoliduotąją veiklos rezultatų ataskaitą,  kodas, adresas)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</si>
  <si>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</si>
  <si>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</si>
  <si>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</si>
  <si>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FINANSINĖS BŪKLĖS ATASKAITA</t>
  </si>
  <si>
    <t>(data)</t>
  </si>
  <si>
    <t>Eil. Nr.</t>
  </si>
  <si>
    <t>Straipsniai</t>
  </si>
  <si>
    <t xml:space="preserve">Pastabos Nr. 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</si>
  <si>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</si>
  <si>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</si>
  <si>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</si>
  <si>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</si>
  <si>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</si>
  <si>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</si>
  <si>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</si>
  <si>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</si>
  <si>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</si>
  <si>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</si>
  <si>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</si>
  <si>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</si>
  <si>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</si>
  <si>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</si>
  <si>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</si>
  <si>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</si>
  <si>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</si>
  <si>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</si>
  <si>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</si>
  <si>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</si>
  <si>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</si>
  <si>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</si>
  <si>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</si>
  <si>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</si>
  <si>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</si>
  <si>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</si>
  <si>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</si>
  <si>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</si>
  <si>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</si>
  <si>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</si>
  <si>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</si>
  <si>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</si>
  <si>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</si>
  <si>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</si>
  <si>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</si>
  <si>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</si>
  <si>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</si>
  <si>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</si>
  <si>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</si>
  <si>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</si>
  <si>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</si>
  <si>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</si>
  <si>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</si>
  <si>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</si>
  <si>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</si>
  <si>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</si>
  <si>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</si>
  <si>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</si>
  <si>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</si>
  <si>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</si>
  <si>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</si>
  <si>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</si>
  <si>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</si>
  <si>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</si>
  <si>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</si>
  <si>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</si>
  <si>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</si>
  <si>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</si>
  <si>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</si>
  <si>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</si>
  <si>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</si>
  <si>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</si>
  <si>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</si>
  <si>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</si>
  <si>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</si>
  <si>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</si>
  <si>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</si>
  <si>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</si>
  <si>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</si>
  <si>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</si>
  <si>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</si>
  <si>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</si>
  <si>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</si>
  <si>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</si>
  <si>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</si>
  <si>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</si>
  <si>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</si>
  <si>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</si>
  <si>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</si>
  <si>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</si>
  <si>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</si>
  <si>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</si>
  <si>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</si>
  <si>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</si>
  <si>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</si>
  <si>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</si>
  <si>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</si>
  <si>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</si>
  <si>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</si>
  <si>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</si>
  <si>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</si>
  <si>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</si>
  <si>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</si>
  <si>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</si>
  <si>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</si>
  <si>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</si>
  <si>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</si>
  <si>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</si>
  <si>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</si>
  <si>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</si>
  <si>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</si>
  <si>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</si>
  <si>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</si>
  <si>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</si>
  <si>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</si>
  <si>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</si>
  <si>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</si>
  <si>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</si>
  <si>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</si>
  <si>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</si>
  <si>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</si>
  <si>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</si>
  <si>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</si>
  <si>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</si>
  <si>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</si>
  <si>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</si>
  <si>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>(viešojo sektoriaus subjekto, parengusio finansinės būklės ataskaitą (konsoliduotąją finansinės būklės ataskaitą), kodas, adresas)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</si>
  <si>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</si>
  <si>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Mineraliniai ištekliai ir kitas ilgalaikis turtas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</si>
  <si>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</si>
  <si>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</si>
  <si>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</si>
  <si>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</si>
  <si>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</si>
  <si>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</si>
  <si>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</si>
  <si>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</si>
  <si>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</si>
  <si>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</si>
  <si>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</si>
  <si>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</si>
  <si>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</si>
  <si>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</si>
  <si>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</si>
  <si>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</si>
  <si>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</si>
  <si>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</si>
  <si>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</si>
  <si>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</si>
  <si>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</si>
  <si>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</si>
  <si>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</si>
  <si>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</si>
  <si>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</si>
  <si>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</si>
  <si>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</si>
  <si>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</si>
  <si>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</si>
  <si>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</si>
  <si>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</si>
  <si>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</si>
  <si>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</si>
  <si>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</si>
  <si>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</si>
  <si>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</si>
  <si>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</si>
  <si>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</si>
  <si>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</si>
  <si>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</si>
  <si>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</si>
  <si>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</si>
  <si>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</si>
  <si>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</si>
  <si>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</si>
  <si>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</si>
  <si>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</si>
  <si>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</si>
  <si>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</si>
  <si>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</si>
  <si>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</si>
  <si>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</si>
  <si>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</si>
  <si>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</si>
  <si>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</si>
  <si>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</si>
  <si>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</si>
  <si>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</si>
  <si>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</si>
  <si>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</si>
  <si>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</si>
  <si>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</si>
  <si>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</si>
  <si>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</si>
  <si>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</si>
  <si>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</si>
  <si>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</si>
  <si>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</si>
  <si>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</si>
  <si>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</si>
  <si>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</si>
  <si>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</si>
  <si>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</si>
  <si>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</si>
  <si>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</si>
  <si>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</si>
  <si>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Iš viso</t>
  </si>
  <si>
    <t>1.</t>
  </si>
  <si>
    <t>2.</t>
  </si>
  <si>
    <t>3.</t>
  </si>
  <si>
    <t>4.</t>
  </si>
  <si>
    <t>5.</t>
  </si>
  <si>
    <t>2.1.</t>
  </si>
  <si>
    <t>2.2.</t>
  </si>
  <si>
    <t>3.1.</t>
  </si>
  <si>
    <t>3.2.</t>
  </si>
  <si>
    <t>1.1.</t>
  </si>
  <si>
    <t>1.2.</t>
  </si>
  <si>
    <t>(vyriausiasis buhalteris (buhalteris))                                                            (parašas)</t>
  </si>
  <si>
    <t>VIEŠOJI ĮSTAIGA BIRŽŲ RAJONO SOCIALINIŲ PASLAUGŲ CENTRAS</t>
  </si>
  <si>
    <t>kodas 300095268, Rotušės g. 16A, Biržai</t>
  </si>
  <si>
    <t xml:space="preserve">Pateikimo valiuta ir tikslumas: Eurais </t>
  </si>
  <si>
    <t>Vyriausioji buhalterė                                                              ____________________</t>
  </si>
  <si>
    <t>Vaida Tamošiūnienė</t>
  </si>
  <si>
    <t xml:space="preserve"> kodas 300095268, Rotušės g. 16A, Biržai</t>
  </si>
  <si>
    <t>VIEŠOJI ĮSTAIGA BIRŽŲ RAJONO SOCIALINIŲ PASLAUGŲ CENTRAS, kodas   300095268</t>
  </si>
  <si>
    <t xml:space="preserve">Vyriausioji buhalterė </t>
  </si>
  <si>
    <t xml:space="preserve">VIEŠOJI ĮSTAIGA BIRŽŲ RAJONO SOCIALINIŲ PASLAUGŲ CENTRAS, kodas 300095268 </t>
  </si>
  <si>
    <t>Vyriausioji buhalterė</t>
  </si>
  <si>
    <t>Pateikimo valiuta ir tikslumas: Eurais</t>
  </si>
  <si>
    <t>Centro direktorius                                                                        ___________________</t>
  </si>
  <si>
    <t>Eividas Šernas</t>
  </si>
  <si>
    <t>Centro direktorius</t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</si>
  <si>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</si>
  <si>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</si>
  <si>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</si>
  <si>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Vyriausioji buhalterė                            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</si>
  <si>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</si>
  <si>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</si>
  <si>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</si>
  <si>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finansaavimo pajamomis</t>
  </si>
  <si>
    <t xml:space="preserve">* Šioje skiltyje rodomas finansavimo sumų pergrupavimas, praėjusio ataskaitinio laikotarpio klaidų taisymas; valiutos kurso įtaka pinigų likučiams, susijusiems su finansavimo sumomis; finansavimo sumų dalis, pripažinta fondo </t>
  </si>
  <si>
    <r>
      <t xml:space="preserve">Paskutinė praėjusio ataskaitinio laikotarpio diena                </t>
    </r>
    <r>
      <rPr>
        <b/>
        <sz val="8"/>
        <color indexed="10"/>
        <rFont val="Times New Roman"/>
        <family val="1"/>
        <charset val="186"/>
      </rPr>
      <t>2017-12-31</t>
    </r>
  </si>
  <si>
    <r>
      <t xml:space="preserve">Praėjęs ataskaitinis laikotarpis    </t>
    </r>
    <r>
      <rPr>
        <b/>
        <sz val="8"/>
        <color indexed="10"/>
        <rFont val="Times New Roman"/>
        <family val="1"/>
        <charset val="186"/>
      </rPr>
      <t>2017-09-30</t>
    </r>
  </si>
  <si>
    <r>
      <t xml:space="preserve">Finansavimo sumų likutis ataskaitinio laikotarpio pradžioje       </t>
    </r>
    <r>
      <rPr>
        <b/>
        <sz val="11"/>
        <color indexed="10"/>
        <rFont val="Times New Roman"/>
        <family val="1"/>
        <charset val="186"/>
      </rPr>
      <t>2018-01-01</t>
    </r>
  </si>
  <si>
    <r>
      <t xml:space="preserve">Ataskaitinio laikotarpio pradžioje                                  </t>
    </r>
    <r>
      <rPr>
        <b/>
        <sz val="11"/>
        <color indexed="10"/>
        <rFont val="Times New Roman"/>
        <family val="1"/>
        <charset val="186"/>
      </rPr>
      <t>2018-01-01</t>
    </r>
  </si>
  <si>
    <t>PAGAL 2018 M. RUGSĖJO 30 D. DUOMENIS</t>
  </si>
  <si>
    <t>2018-11-        Nr. SD-</t>
  </si>
  <si>
    <r>
      <t xml:space="preserve">Paskutinė ataskaitinio laikotarpio diena            </t>
    </r>
    <r>
      <rPr>
        <b/>
        <sz val="10"/>
        <color indexed="10"/>
        <rFont val="Times New Roman"/>
        <family val="1"/>
        <charset val="186"/>
      </rPr>
      <t>2018-09-30</t>
    </r>
  </si>
  <si>
    <t>2018-11-          Nr.SD-</t>
  </si>
  <si>
    <r>
      <t xml:space="preserve">Ataskaitinis laikotarpis </t>
    </r>
    <r>
      <rPr>
        <b/>
        <sz val="11"/>
        <color indexed="10"/>
        <rFont val="Times New Roman"/>
        <family val="1"/>
        <charset val="186"/>
      </rPr>
      <t>2018-09-30</t>
    </r>
  </si>
  <si>
    <r>
      <t xml:space="preserve">FINANSAVIMO SUMOS PAGAL ŠALTINĮ, TIKSLINĘ PASKIRTĮ IR JŲ POKYČIAI PER ATASKAITINĮ LAIKOTARPĮ   </t>
    </r>
    <r>
      <rPr>
        <b/>
        <sz val="11"/>
        <color indexed="10"/>
        <rFont val="Times New Roman"/>
        <family val="1"/>
        <charset val="186"/>
      </rPr>
      <t>2018-09-30</t>
    </r>
  </si>
  <si>
    <r>
      <t xml:space="preserve">Finansavimo sumų likutis ataskaitinio laikotarpio pabaigoje   </t>
    </r>
    <r>
      <rPr>
        <b/>
        <sz val="11"/>
        <color indexed="10"/>
        <rFont val="Times New Roman"/>
        <family val="1"/>
        <charset val="186"/>
      </rPr>
      <t>2018-09-30</t>
    </r>
  </si>
  <si>
    <r>
      <t xml:space="preserve">FINANSAVIMO SUMŲ LIKUČIAI  </t>
    </r>
    <r>
      <rPr>
        <b/>
        <sz val="11"/>
        <color indexed="10"/>
        <rFont val="Times New Roman"/>
        <family val="1"/>
        <charset val="186"/>
      </rPr>
      <t>2018-09-30</t>
    </r>
  </si>
  <si>
    <r>
      <t xml:space="preserve">Ataskaitinio laikotarpio pabaigoje                                 </t>
    </r>
    <r>
      <rPr>
        <b/>
        <sz val="11"/>
        <color indexed="10"/>
        <rFont val="Times New Roman"/>
        <family val="1"/>
        <charset val="186"/>
      </rPr>
      <t>2018-09-30</t>
    </r>
  </si>
  <si>
    <t>_____________________________</t>
  </si>
  <si>
    <t>* Reikšmingos sumos turi būti detalizuojamos aiškinamojo rašto tekste.</t>
  </si>
  <si>
    <t>Finansinės ir investicinės veiklos rezultatas (1-2)</t>
  </si>
  <si>
    <t>Kitos finansinės ir investicinės veiklos sąnaudos*</t>
  </si>
  <si>
    <t>2.4.</t>
  </si>
  <si>
    <t xml:space="preserve">Palūkanų sąnaudos </t>
  </si>
  <si>
    <t>2.3.</t>
  </si>
  <si>
    <t>Baudų ir delspinigių sąnaudos</t>
  </si>
  <si>
    <t>Nuostolis dėl valiutos kurso pasikeitimo</t>
  </si>
  <si>
    <t>Finansinės ir investicinės veiklos sąnaudos</t>
  </si>
  <si>
    <t>Pervestinos finansinės ir investicinės veiklos pajamos</t>
  </si>
  <si>
    <t>1.6.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</si>
  <si>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</si>
  <si>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1.5.</t>
  </si>
  <si>
    <t>Dividendai</t>
  </si>
  <si>
    <t>1.4.</t>
  </si>
  <si>
    <t>Palūkanų pajamos</t>
  </si>
  <si>
    <t>1.3.</t>
  </si>
  <si>
    <t>Baudų ir delspinigių pajamos</t>
  </si>
  <si>
    <t>Pelnas dėl valiutos kurso pasikeitimo</t>
  </si>
  <si>
    <t>Finansinės ir investicinės veiklos pajamos</t>
  </si>
  <si>
    <r>
      <t xml:space="preserve">Praėjęs ataskaitinis laikotarpis    </t>
    </r>
    <r>
      <rPr>
        <b/>
        <sz val="12"/>
        <color indexed="10"/>
        <rFont val="Times New Roman"/>
        <family val="1"/>
        <charset val="186"/>
      </rPr>
      <t>2017-09-30</t>
    </r>
  </si>
  <si>
    <r>
      <t xml:space="preserve">Ataskaitinis laikotarpis </t>
    </r>
    <r>
      <rPr>
        <b/>
        <sz val="12"/>
        <color indexed="10"/>
        <rFont val="Times New Roman"/>
        <family val="1"/>
        <charset val="186"/>
      </rPr>
      <t>2018-09-30</t>
    </r>
  </si>
  <si>
    <t>Straipsnio pavadinimas</t>
  </si>
  <si>
    <r>
      <t xml:space="preserve">FINANSINĖS IR INVESTICINĖS VEIKLOS PAJAMOS IR SĄNAUDOS </t>
    </r>
    <r>
      <rPr>
        <b/>
        <sz val="12"/>
        <color indexed="10"/>
        <rFont val="Times New Roman"/>
        <family val="1"/>
        <charset val="186"/>
      </rPr>
      <t>2018-09-30</t>
    </r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</si>
  <si>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</si>
  <si>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VIEŠOJI ĮSTAIGA BIRŽŲ RAJONO SOCIALINIŲ PASLAUGŲ CENTRAS, kodas 300095268</t>
  </si>
  <si>
    <t xml:space="preserve">                                                                                       4 priedas               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</si>
  <si>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</si>
  <si>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>Vyriausioji buhalterė                   Vaida Tamošiūnienė</t>
  </si>
  <si>
    <t>*Reikšmingos sumos turi būti detalizuojamos aiškinamojo rašto tekste.</t>
  </si>
  <si>
    <t>_______________________________</t>
  </si>
  <si>
    <t>Atsargų balansinė vertė ataskaitinio laikotarpio pradžioje (1-6)</t>
  </si>
  <si>
    <t>14.</t>
  </si>
  <si>
    <r>
      <t xml:space="preserve">Atsargų balansinė vertė ataskaitinio laikotarpio pabaigoje (5-12) </t>
    </r>
    <r>
      <rPr>
        <b/>
        <sz val="9"/>
        <color indexed="10"/>
        <rFont val="Times New Roman"/>
        <family val="1"/>
        <charset val="186"/>
      </rPr>
      <t>2018-09-30</t>
    </r>
  </si>
  <si>
    <t>13.</t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</si>
  <si>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</si>
  <si>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t>12.</t>
  </si>
  <si>
    <t>Nuvertėjimo pergrupavimai (+/-)</t>
  </si>
  <si>
    <t>11.</t>
  </si>
  <si>
    <t>Kiti nurašymai</t>
  </si>
  <si>
    <t>10.4.</t>
  </si>
  <si>
    <t>Sunaudota veikloje</t>
  </si>
  <si>
    <t>10.3.</t>
  </si>
  <si>
    <t>Perleista (paskirstyta)</t>
  </si>
  <si>
    <t>10.2.</t>
  </si>
  <si>
    <t>Parduota</t>
  </si>
  <si>
    <t>10.1.</t>
  </si>
  <si>
    <t>Per ataskaitinį laikotarpį parduotų, perleistų (paskirstytų), sunaudotų ir nurašytų atsargų nuvertėjimas (10.1+10.2+10.3+10.4)</t>
  </si>
  <si>
    <t>10.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</si>
  <si>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</si>
  <si>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9.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</si>
  <si>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</si>
  <si>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8.</t>
  </si>
  <si>
    <t>Nemokamai arba už simbolinį atlygį gautų atsargų sukaupta nuvertėjimo suma (iki perdavimo)</t>
  </si>
  <si>
    <t>7.</t>
  </si>
  <si>
    <t>Atsargų nuvertėjimas ataskaitinio laikotarpio pradžioje</t>
  </si>
  <si>
    <t>6.</t>
  </si>
  <si>
    <t>Atsargų įsigijimo vertė ataskaitinio laikotarpio pabaigoje (1+2-3+/-4)</t>
  </si>
  <si>
    <t>Pergrupavimai (+/-)</t>
  </si>
  <si>
    <t>3.4.</t>
  </si>
  <si>
    <t>3.3.</t>
  </si>
  <si>
    <t>Atsargų sumažėjimas per ataskaitinį laikotarpį  (3.1+3.2+3.3+3.4)</t>
  </si>
  <si>
    <t>nemokamai gautų atsargų įsigijimo savikaina</t>
  </si>
  <si>
    <t>įsigyto turto įsigijimo savikaina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</si>
  <si>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</si>
  <si>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 xml:space="preserve">Atsargų įsigijimo vertė ataskaitinio laikotarpio pradžioje </t>
    </r>
    <r>
      <rPr>
        <b/>
        <sz val="9"/>
        <color indexed="10"/>
        <rFont val="Times New Roman"/>
        <family val="1"/>
        <charset val="186"/>
      </rPr>
      <t>2018-01-01</t>
    </r>
  </si>
  <si>
    <t>atsargos, skirtos parduoti</t>
  </si>
  <si>
    <t>pagaminta produkcija</t>
  </si>
  <si>
    <t>nebaigtos vykdyti sutartys</t>
  </si>
  <si>
    <t xml:space="preserve">nebaigta gaminti produkcija </t>
  </si>
  <si>
    <t>Pagaminta produkcija ir atsargos, skirtos parduoti</t>
  </si>
  <si>
    <r>
      <t xml:space="preserve">ATSARGŲ VERTĖS PASIKEITIMAS PER ATASKAITINĮ LAIKOTARPĮ*     </t>
    </r>
    <r>
      <rPr>
        <b/>
        <sz val="12"/>
        <color indexed="10"/>
        <rFont val="Times New Roman"/>
        <family val="1"/>
        <charset val="186"/>
      </rPr>
      <t>2018-09-30</t>
    </r>
  </si>
  <si>
    <t>(Informacijos apie balansinę atsargų vertę pateikimo žemesniojo lygio finansinių ataskaitų aiškinamajame rašte forma)</t>
  </si>
  <si>
    <t xml:space="preserve">                         1 priedas</t>
  </si>
  <si>
    <t xml:space="preserve">                         8-ojo VSAFAS „Atsargos“</t>
  </si>
  <si>
    <t>***- Pažymėtose eilutėse parodomas skirtumas tarp ilgalaikio materialiojo turto tikrosios vertės ir įsigijimo savikainos.</t>
  </si>
  <si>
    <t>**- Kito subjekto sukaupta turto nusidėvėjimo arba nuvertėjimo suma iki perdavimo.</t>
  </si>
  <si>
    <t>* - Pažymėti ataskaitos laukai nepildomi.</t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</si>
  <si>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</si>
  <si>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26.</t>
  </si>
  <si>
    <r>
      <t xml:space="preserve">Ilgalaikio materialiojo turto likutinė vertė ataskaitinio laikotarpio pabaigoje (5-11-18+ 24) </t>
    </r>
    <r>
      <rPr>
        <b/>
        <sz val="10"/>
        <color indexed="10"/>
        <rFont val="Times New Roman"/>
        <family val="1"/>
        <charset val="186"/>
      </rPr>
      <t>2018-09-30</t>
    </r>
  </si>
  <si>
    <t>25.</t>
  </si>
  <si>
    <t>X</t>
  </si>
  <si>
    <t>Tikroji vertė ataskaitinio laikotarpio pabaigoje (19+20+/-21-22+/-23)***</t>
  </si>
  <si>
    <t>24.</t>
  </si>
  <si>
    <t>Pergrupavimai (+/-)***</t>
  </si>
  <si>
    <t>23.</t>
  </si>
  <si>
    <t>nurašyto***</t>
  </si>
  <si>
    <t>22.3.</t>
  </si>
  <si>
    <t>perduoto***</t>
  </si>
  <si>
    <t>22.2.</t>
  </si>
  <si>
    <t>parduoto***</t>
  </si>
  <si>
    <t>22.1.</t>
  </si>
  <si>
    <t>Parduoto, perduoto ir nurašyto turto tikrosios vertės suma (22.1+22.2+22.3)***</t>
  </si>
  <si>
    <t>22.</t>
  </si>
  <si>
    <t>Tikrosios vertės pasikeitimo per ataskaitinį laikotarpį suma (+/-) ***</t>
  </si>
  <si>
    <t>21.</t>
  </si>
  <si>
    <t>Neatlygintinai gauto turto iš kito subjekto sukauptos tikrosios vertės pokytis***</t>
  </si>
  <si>
    <t>20.</t>
  </si>
  <si>
    <t>Tikroji vertė ataskaitinio laikotarpio pradžioje***</t>
  </si>
  <si>
    <t>19.</t>
  </si>
  <si>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     </t>
    </r>
  </si>
  <si>
    <t>18.</t>
  </si>
  <si>
    <t>17.</t>
  </si>
  <si>
    <t>nurašyto</t>
  </si>
  <si>
    <t>16.3.</t>
  </si>
  <si>
    <t>perduoto</t>
  </si>
  <si>
    <t>16.2.</t>
  </si>
  <si>
    <t>parduoto</t>
  </si>
  <si>
    <t>16.1.</t>
  </si>
  <si>
    <t>Sukaupta parduoto, perduoto ir nurašyto turto nuvertėjimo suma (16.1+16.2+16.3)</t>
  </si>
  <si>
    <t>16.</t>
  </si>
  <si>
    <t>Panaikinta nuvertėjimo suma per ataskaitinį laikotarpį</t>
  </si>
  <si>
    <t>15.</t>
  </si>
  <si>
    <t xml:space="preserve">Apskaičiuota nuvertėjimo suma per ataskaitinį laikotarpį </t>
  </si>
  <si>
    <t>Neatlygintinai gauto turto sukaupta nuvertėjimo suma**</t>
  </si>
  <si>
    <t>Nuvertėjimo suma ataskaitinio laikotarpio pradžioje</t>
  </si>
  <si>
    <r>
      <t xml:space="preserve">Sukaupta nusidėvėjimo suma ataskaitinio laikotarpio pabaigoje (6+7+8-9+/-10)      </t>
    </r>
    <r>
      <rPr>
        <b/>
        <sz val="10"/>
        <color indexed="10"/>
        <rFont val="Times New Roman"/>
        <family val="1"/>
        <charset val="186"/>
      </rPr>
      <t>2018-09-30</t>
    </r>
  </si>
  <si>
    <t>9.3.</t>
  </si>
  <si>
    <t>9.2.</t>
  </si>
  <si>
    <t>9.1.</t>
  </si>
  <si>
    <t>Sukaupta parduoto, perduoto ir nurašyto turto nusidėvėjimo suma (9.1+9.2+9.3)</t>
  </si>
  <si>
    <t>Apskaičiuota nusidėvėjimo suma per  ataskaitinį laikotarpį</t>
  </si>
  <si>
    <t>Neatlygintinai gauto turto sukaupta nusidėvėjimo suma**</t>
  </si>
  <si>
    <r>
      <t xml:space="preserve">Sukaupta nusidėvėjimo suma ataskaitinio laikotarpio pradžioje </t>
    </r>
    <r>
      <rPr>
        <b/>
        <sz val="9"/>
        <color indexed="10"/>
        <rFont val="Times New Roman"/>
        <family val="1"/>
        <charset val="186"/>
      </rPr>
      <t>2018-01-01</t>
    </r>
  </si>
  <si>
    <r>
      <t xml:space="preserve">Įsigijimo ar pasigaminimo savikaina ataskaitinio laikotarpio pabaigoje (1+2-3+/-4)   </t>
    </r>
    <r>
      <rPr>
        <b/>
        <sz val="10"/>
        <color indexed="10"/>
        <rFont val="Times New Roman"/>
        <family val="1"/>
        <charset val="186"/>
      </rPr>
      <t>2018-09-30</t>
    </r>
  </si>
  <si>
    <t>Parduoto, perduoto ir  nurašyto turto suma per ataskaitinį laikotarpį (3.1+3.2+3.3)</t>
  </si>
  <si>
    <t>neatlygintinai gauto turto įsigijimo savikaina</t>
  </si>
  <si>
    <t>pirkto turto įsigijimo savikaina</t>
  </si>
  <si>
    <t xml:space="preserve">       </t>
  </si>
  <si>
    <t>Įsigijimai per ataskaitinį laikotarpį (2.1+2.2)</t>
  </si>
  <si>
    <r>
      <t xml:space="preserve">Įsigijimo ar pasigaminimo savikaina ataskaitinio laikotarpio pradžioje </t>
    </r>
    <r>
      <rPr>
        <b/>
        <sz val="8"/>
        <color indexed="10"/>
        <rFont val="Times New Roman"/>
        <family val="1"/>
        <charset val="186"/>
      </rPr>
      <t>2018-01-01</t>
    </r>
  </si>
  <si>
    <t>Kitas ilgalaikis materialusis turtas</t>
  </si>
  <si>
    <t>Kitos vertybės</t>
  </si>
  <si>
    <t>Kiti pastatai</t>
  </si>
  <si>
    <t>Gyvena-mieji</t>
  </si>
  <si>
    <t>Išanksti-niai apmo-kėjimai</t>
  </si>
  <si>
    <t>Nebaigta statyba</t>
  </si>
  <si>
    <t>Kilnoja-mosios kultūros vertybės</t>
  </si>
  <si>
    <t>Trans-porto priemonės</t>
  </si>
  <si>
    <t>Nekilno-jamosios kultūros vertybės</t>
  </si>
  <si>
    <t>Infrastru-ktūros ir kiti statiniai</t>
  </si>
  <si>
    <t xml:space="preserve">Eil. Nr. </t>
  </si>
  <si>
    <r>
      <t xml:space="preserve">ILGALAIKIO MATERIALIOJO TURTO BALANSINĖS VERTĖS PASIKEITIMAS PER ATASKAITINĮ LAIKOTARPĮ*   </t>
    </r>
    <r>
      <rPr>
        <b/>
        <sz val="12"/>
        <color indexed="10"/>
        <rFont val="Times New Roman"/>
        <family val="1"/>
        <charset val="186"/>
      </rPr>
      <t>2018-09-30</t>
    </r>
  </si>
  <si>
    <t>(Informacijos apie ilgalaikio materialiojo turto balansinės vertės pasikeitimą per ataskaitinį laikotarpį pateikimo žemesniojo ir aukštesniojo lygių aiškinamajame rašte forma)</t>
  </si>
  <si>
    <t>1 priedas</t>
  </si>
  <si>
    <t>12-ojo VSAFAS „Ilgalaikis materialusis turtas“</t>
  </si>
  <si>
    <t>**– Kito subjekto sukaupta turto amortizacijos arba nuvertėjimo suma iki perdavimo.</t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</si>
  <si>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</si>
  <si>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Nematerialiojo turto likutinė vertė  ataskaitinio laikotarpio pradžioje (1-6-12)</t>
  </si>
  <si>
    <t>Nematerialiojo turto likutinė vertė ataskaitinio laikotarpio pabaigoje (5-11-18)</t>
  </si>
  <si>
    <t>Nuvertėjimo suma ataskaitinio laikotarpio pabaigoje (12+13+14-15-16+/-17)</t>
  </si>
  <si>
    <t>Sukaupta parduoto, perduoto ir nurašyto turto nuvertėjimo suma</t>
  </si>
  <si>
    <t>Apskaičiuota nuvertėjimo suma per ataskaitinį laikotarpį</t>
  </si>
  <si>
    <t>Sukaupta amortizacijos suma ataskaitinio laikotarpio pabaigoje (6+7+8-9+/-10)</t>
  </si>
  <si>
    <t>Sukaupta  parduoto,  perduoto ir nurašyto turto amortizacijos suma</t>
  </si>
  <si>
    <t xml:space="preserve"> Apskaičiuota amortizacijos suma per ataskaitinį laikotarpį</t>
  </si>
  <si>
    <t>Neatlygintinai gauto turto sukaupta amortizacijos suma**</t>
  </si>
  <si>
    <t>Sukaupta amortizacijos suma ataskaitinio laikotarpio pradžioje</t>
  </si>
  <si>
    <t>Įsigijimo ar pasigaminimo savikaina ataskaitinio laikotarpio pabaigoje (1+2-3+/-4)</t>
  </si>
  <si>
    <t>Parduoto, perduoto ir  nurašyto turto suma per ataskaitinį laikotarpį</t>
  </si>
  <si>
    <t>Įsigijimai per ataskaitinį laikotarpį</t>
  </si>
  <si>
    <r>
      <t xml:space="preserve">Įsigijimo ar pasigaminimo savikaina ataskaitinio laikotarpio pradžioje </t>
    </r>
    <r>
      <rPr>
        <b/>
        <sz val="7"/>
        <color indexed="10"/>
        <rFont val="Times New Roman"/>
        <family val="1"/>
        <charset val="186"/>
      </rPr>
      <t>2018-01-01</t>
    </r>
  </si>
  <si>
    <t>išankstiniai apmokėjimai</t>
  </si>
  <si>
    <t>nebaigti projektai</t>
  </si>
  <si>
    <t>kitas nematerialusis turtas</t>
  </si>
  <si>
    <t>literatūros, mokslo ir meno kūriniai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</si>
  <si>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</si>
  <si>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t>Nebaigti projektai ir išankstiniai apmokėjimai</t>
  </si>
  <si>
    <r>
      <t xml:space="preserve">NEMATERIALIOJO TURTO BALANSINĖS VERTĖS PASIKEITIMAS PER ATASKAITINĮ LAIKOTARPĮ*  </t>
    </r>
    <r>
      <rPr>
        <b/>
        <sz val="11"/>
        <color indexed="10"/>
        <rFont val="Times New Roman"/>
        <family val="1"/>
      </rPr>
      <t>2018-09-30</t>
    </r>
  </si>
  <si>
    <t>(Informacijos apie nematerialiojo turto balansinės vertės pasikeitimą per ataskaitinį laikotarpį pateikimo aukštesniojo ir žemesniojo lygių finansinių ataskaitų aiškinamajame rašte forma)</t>
  </si>
  <si>
    <t>13-ojo VSAFAS „Nematerialusis turtas“</t>
  </si>
</sst>
</file>

<file path=xl/styles.xml><?xml version="1.0" encoding="utf-8"?>
<styleSheet xmlns="http://schemas.openxmlformats.org/spreadsheetml/2006/main">
  <numFmts count="1">
    <numFmt numFmtId="177" formatCode="&quot; &quot;#,##0.00&quot;    &quot;;&quot;-&quot;#,##0.00&quot;    &quot;;&quot; -&quot;00&quot;    &quot;;&quot; &quot;@&quot; &quot;"/>
  </numFmts>
  <fonts count="98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i/>
      <sz val="11"/>
      <name val="TimesNewRoman,Bold"/>
    </font>
    <font>
      <b/>
      <sz val="12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NewRoman,Bold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NewRoman,Bold"/>
      <charset val="186"/>
    </font>
    <font>
      <b/>
      <strike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color indexed="10"/>
      <name val="Times New Roman"/>
      <family val="1"/>
      <charset val="186"/>
    </font>
    <font>
      <sz val="14"/>
      <color indexed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u/>
      <sz val="12"/>
      <name val="TimesNewRoman,Bold"/>
      <charset val="186"/>
    </font>
    <font>
      <b/>
      <sz val="8"/>
      <color indexed="10"/>
      <name val="Times New Roman"/>
      <family val="1"/>
      <charset val="186"/>
    </font>
    <font>
      <sz val="11"/>
      <name val="Times New Roman"/>
      <family val="1"/>
    </font>
    <font>
      <sz val="11"/>
      <color indexed="8"/>
      <name val="Calibri"/>
      <family val="2"/>
      <charset val="186"/>
    </font>
    <font>
      <strike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20"/>
      <name val="Arial"/>
      <family val="2"/>
      <charset val="186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  <charset val="186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  <charset val="186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62"/>
      <name val="Arial"/>
      <family val="2"/>
      <charset val="186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52"/>
      <name val="Arial"/>
      <family val="2"/>
      <charset val="186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sz val="10"/>
      <name val="Helv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0"/>
      <name val="Arial"/>
      <charset val="186"/>
    </font>
    <font>
      <b/>
      <sz val="9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9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1"/>
      <color indexed="10"/>
      <name val="Times New Roman"/>
      <family val="1"/>
    </font>
    <font>
      <sz val="10"/>
      <color theme="1"/>
      <name val="Arial"/>
      <family val="2"/>
      <charset val="18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81">
    <xf numFmtId="0" fontId="0" fillId="0" borderId="0"/>
    <xf numFmtId="0" fontId="47" fillId="2" borderId="0" applyNumberFormat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5" borderId="0" applyNumberFormat="0" applyBorder="0" applyAlignment="0" applyProtection="0"/>
    <xf numFmtId="0" fontId="47" fillId="8" borderId="0" applyNumberFormat="0" applyBorder="0" applyAlignment="0" applyProtection="0"/>
    <xf numFmtId="0" fontId="47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Font="0" applyBorder="0" applyAlignment="0" applyProtection="0"/>
    <xf numFmtId="0" fontId="49" fillId="17" borderId="0" applyNumberFormat="0" applyFont="0" applyBorder="0" applyAlignment="0" applyProtection="0"/>
    <xf numFmtId="0" fontId="49" fillId="17" borderId="0" applyNumberFormat="0" applyFont="0" applyBorder="0" applyAlignment="0" applyProtection="0"/>
    <xf numFmtId="0" fontId="49" fillId="17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48" fillId="22" borderId="0" applyNumberForma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50" fillId="25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0" applyNumberFormat="0" applyFont="0" applyBorder="0" applyAlignment="0" applyProtection="0"/>
    <xf numFmtId="0" fontId="49" fillId="28" borderId="0" applyNumberFormat="0" applyFont="0" applyBorder="0" applyAlignment="0" applyProtection="0"/>
    <xf numFmtId="0" fontId="49" fillId="28" borderId="0" applyNumberFormat="0" applyFont="0" applyBorder="0" applyAlignment="0" applyProtection="0"/>
    <xf numFmtId="0" fontId="49" fillId="28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48" fillId="13" borderId="0" applyNumberForma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50" fillId="24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48" fillId="14" borderId="0" applyNumberFormat="0" applyBorder="0" applyAlignment="0" applyProtection="0"/>
    <xf numFmtId="0" fontId="49" fillId="35" borderId="0" applyNumberFormat="0" applyFont="0" applyBorder="0" applyAlignment="0" applyProtection="0"/>
    <xf numFmtId="0" fontId="49" fillId="35" borderId="0" applyNumberFormat="0" applyFont="0" applyBorder="0" applyAlignment="0" applyProtection="0"/>
    <xf numFmtId="0" fontId="49" fillId="35" borderId="0" applyNumberFormat="0" applyFont="0" applyBorder="0" applyAlignment="0" applyProtection="0"/>
    <xf numFmtId="0" fontId="49" fillId="35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37" borderId="0" applyNumberFormat="0" applyBorder="0" applyAlignment="0" applyProtection="0"/>
    <xf numFmtId="0" fontId="48" fillId="38" borderId="0" applyNumberFormat="0" applyBorder="0" applyAlignment="0" applyProtection="0"/>
    <xf numFmtId="0" fontId="49" fillId="39" borderId="0" applyNumberFormat="0" applyFont="0" applyBorder="0" applyAlignment="0" applyProtection="0"/>
    <xf numFmtId="0" fontId="49" fillId="39" borderId="0" applyNumberFormat="0" applyFont="0" applyBorder="0" applyAlignment="0" applyProtection="0"/>
    <xf numFmtId="0" fontId="49" fillId="39" borderId="0" applyNumberFormat="0" applyFont="0" applyBorder="0" applyAlignment="0" applyProtection="0"/>
    <xf numFmtId="0" fontId="49" fillId="39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3" fillId="25" borderId="0" applyNumberFormat="0" applyBorder="0" applyAlignment="0" applyProtection="0"/>
    <xf numFmtId="0" fontId="54" fillId="42" borderId="1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6" fillId="18" borderId="1" applyNumberFormat="0" applyAlignment="0" applyProtection="0"/>
    <xf numFmtId="0" fontId="57" fillId="44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2" borderId="3" applyNumberFormat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7" borderId="1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8" fillId="45" borderId="1" applyNumberFormat="0" applyAlignment="0" applyProtection="0"/>
    <xf numFmtId="0" fontId="97" fillId="0" borderId="0"/>
    <xf numFmtId="0" fontId="69" fillId="0" borderId="8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1" fillId="0" borderId="8" applyNumberFormat="0" applyFill="0" applyAlignment="0" applyProtection="0"/>
    <xf numFmtId="0" fontId="72" fillId="46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3" fillId="47" borderId="0" applyNumberFormat="0" applyBorder="0" applyAlignment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3" fillId="0" borderId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Fill="0" applyBorder="0" applyAlignment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Fill="0" applyBorder="0" applyAlignment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Fill="0" applyBorder="0" applyAlignment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3" fillId="0" borderId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Fill="0" applyBorder="0" applyAlignment="0" applyProtection="0"/>
    <xf numFmtId="0" fontId="49" fillId="0" borderId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5" fillId="28" borderId="0" applyNumberFormat="0" applyBorder="0" applyProtection="0"/>
    <xf numFmtId="0" fontId="22" fillId="0" borderId="0"/>
    <xf numFmtId="0" fontId="75" fillId="28" borderId="0" applyNumberFormat="0" applyBorder="0" applyProtection="0"/>
    <xf numFmtId="0" fontId="75" fillId="28" borderId="0" applyNumberFormat="0" applyBorder="0" applyProtection="0"/>
    <xf numFmtId="0" fontId="12" fillId="48" borderId="0"/>
    <xf numFmtId="0" fontId="75" fillId="28" borderId="0" applyNumberFormat="0" applyBorder="0" applyProtection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3" fillId="0" borderId="0"/>
    <xf numFmtId="0" fontId="49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3" fillId="0" borderId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7" fillId="0" borderId="0"/>
    <xf numFmtId="0" fontId="74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3" fillId="0" borderId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22" fillId="0" borderId="0"/>
    <xf numFmtId="0" fontId="22" fillId="0" borderId="0"/>
    <xf numFmtId="0" fontId="22" fillId="49" borderId="10" applyNumberFormat="0" applyFont="0" applyAlignment="0" applyProtection="0"/>
    <xf numFmtId="0" fontId="49" fillId="39" borderId="10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10" applyNumberFormat="0" applyFon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4" fontId="75" fillId="47" borderId="2" applyProtection="0">
      <alignment vertical="center"/>
    </xf>
    <xf numFmtId="4" fontId="75" fillId="47" borderId="2" applyProtection="0">
      <alignment vertical="center"/>
    </xf>
    <xf numFmtId="4" fontId="78" fillId="47" borderId="2" applyProtection="0">
      <alignment vertical="center"/>
    </xf>
    <xf numFmtId="4" fontId="75" fillId="47" borderId="2" applyProtection="0">
      <alignment horizontal="left" vertical="center"/>
    </xf>
    <xf numFmtId="4" fontId="75" fillId="47" borderId="2" applyProtection="0">
      <alignment horizontal="left" vertical="center"/>
    </xf>
    <xf numFmtId="0" fontId="79" fillId="47" borderId="11" applyNumberFormat="0" applyProtection="0">
      <alignment horizontal="left" vertical="top"/>
    </xf>
    <xf numFmtId="4" fontId="75" fillId="37" borderId="2" applyProtection="0">
      <alignment horizontal="left" vertical="center"/>
    </xf>
    <xf numFmtId="4" fontId="75" fillId="37" borderId="2" applyProtection="0">
      <alignment horizontal="left" vertical="center"/>
    </xf>
    <xf numFmtId="4" fontId="75" fillId="25" borderId="2" applyProtection="0">
      <alignment horizontal="right" vertical="center"/>
    </xf>
    <xf numFmtId="4" fontId="75" fillId="25" borderId="2" applyProtection="0">
      <alignment horizontal="right" vertical="center"/>
    </xf>
    <xf numFmtId="4" fontId="75" fillId="50" borderId="2" applyProtection="0">
      <alignment horizontal="right" vertical="center"/>
    </xf>
    <xf numFmtId="4" fontId="75" fillId="50" borderId="2" applyProtection="0">
      <alignment horizontal="right" vertical="center"/>
    </xf>
    <xf numFmtId="4" fontId="75" fillId="26" borderId="12" applyProtection="0">
      <alignment horizontal="right" vertical="center"/>
    </xf>
    <xf numFmtId="4" fontId="75" fillId="26" borderId="12" applyProtection="0">
      <alignment horizontal="right" vertical="center"/>
    </xf>
    <xf numFmtId="4" fontId="75" fillId="40" borderId="2" applyProtection="0">
      <alignment horizontal="right" vertical="center"/>
    </xf>
    <xf numFmtId="4" fontId="75" fillId="40" borderId="2" applyProtection="0">
      <alignment horizontal="right" vertical="center"/>
    </xf>
    <xf numFmtId="4" fontId="75" fillId="51" borderId="2" applyProtection="0">
      <alignment horizontal="right" vertical="center"/>
    </xf>
    <xf numFmtId="4" fontId="75" fillId="51" borderId="2" applyProtection="0">
      <alignment horizontal="right" vertical="center"/>
    </xf>
    <xf numFmtId="4" fontId="75" fillId="41" borderId="2" applyProtection="0">
      <alignment horizontal="right" vertical="center"/>
    </xf>
    <xf numFmtId="4" fontId="75" fillId="41" borderId="2" applyProtection="0">
      <alignment horizontal="right" vertical="center"/>
    </xf>
    <xf numFmtId="4" fontId="75" fillId="31" borderId="2" applyProtection="0">
      <alignment horizontal="right" vertical="center"/>
    </xf>
    <xf numFmtId="4" fontId="75" fillId="31" borderId="2" applyProtection="0">
      <alignment horizontal="right" vertical="center"/>
    </xf>
    <xf numFmtId="4" fontId="75" fillId="30" borderId="2" applyProtection="0">
      <alignment horizontal="right" vertical="center"/>
    </xf>
    <xf numFmtId="4" fontId="75" fillId="30" borderId="2" applyProtection="0">
      <alignment horizontal="right" vertical="center"/>
    </xf>
    <xf numFmtId="4" fontId="75" fillId="29" borderId="2" applyProtection="0">
      <alignment horizontal="right" vertical="center"/>
    </xf>
    <xf numFmtId="4" fontId="75" fillId="29" borderId="2" applyProtection="0">
      <alignment horizontal="right" vertical="center"/>
    </xf>
    <xf numFmtId="4" fontId="75" fillId="0" borderId="12" applyFill="0" applyProtection="0">
      <alignment horizontal="left" vertical="center"/>
    </xf>
    <xf numFmtId="4" fontId="75" fillId="0" borderId="12" applyFill="0" applyProtection="0">
      <alignment horizontal="left" vertical="center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5" fillId="24" borderId="2" applyProtection="0">
      <alignment horizontal="right" vertical="center"/>
    </xf>
    <xf numFmtId="4" fontId="75" fillId="24" borderId="2" applyProtection="0">
      <alignment horizontal="right" vertical="center"/>
    </xf>
    <xf numFmtId="4" fontId="75" fillId="35" borderId="12" applyProtection="0">
      <alignment horizontal="left" vertical="center"/>
    </xf>
    <xf numFmtId="4" fontId="75" fillId="35" borderId="12" applyProtection="0">
      <alignment horizontal="left" vertical="center"/>
    </xf>
    <xf numFmtId="4" fontId="75" fillId="24" borderId="12" applyProtection="0">
      <alignment horizontal="left" vertical="center"/>
    </xf>
    <xf numFmtId="4" fontId="75" fillId="24" borderId="12" applyProtection="0">
      <alignment horizontal="left" vertical="center"/>
    </xf>
    <xf numFmtId="0" fontId="75" fillId="18" borderId="2" applyNumberFormat="0" applyProtection="0">
      <alignment horizontal="left" vertical="center"/>
    </xf>
    <xf numFmtId="0" fontId="75" fillId="18" borderId="2" applyNumberFormat="0" applyProtection="0">
      <alignment horizontal="left" vertical="center"/>
    </xf>
    <xf numFmtId="0" fontId="75" fillId="36" borderId="11" applyNumberFormat="0" applyProtection="0">
      <alignment horizontal="left" vertical="top"/>
    </xf>
    <xf numFmtId="0" fontId="75" fillId="36" borderId="11" applyNumberFormat="0" applyProtection="0">
      <alignment horizontal="left" vertical="top"/>
    </xf>
    <xf numFmtId="0" fontId="75" fillId="36" borderId="11" applyNumberFormat="0" applyProtection="0">
      <alignment horizontal="left" vertical="top"/>
    </xf>
    <xf numFmtId="0" fontId="75" fillId="52" borderId="2" applyNumberFormat="0" applyProtection="0">
      <alignment horizontal="left" vertical="center"/>
    </xf>
    <xf numFmtId="0" fontId="75" fillId="52" borderId="2" applyNumberFormat="0" applyProtection="0">
      <alignment horizontal="left" vertical="center"/>
    </xf>
    <xf numFmtId="0" fontId="75" fillId="24" borderId="11" applyNumberFormat="0" applyProtection="0">
      <alignment horizontal="left" vertical="top"/>
    </xf>
    <xf numFmtId="0" fontId="75" fillId="24" borderId="11" applyNumberFormat="0" applyProtection="0">
      <alignment horizontal="left" vertical="top"/>
    </xf>
    <xf numFmtId="0" fontId="75" fillId="24" borderId="11" applyNumberFormat="0" applyProtection="0">
      <alignment horizontal="left" vertical="top"/>
    </xf>
    <xf numFmtId="0" fontId="75" fillId="53" borderId="2" applyNumberFormat="0" applyProtection="0">
      <alignment horizontal="left" vertical="center"/>
    </xf>
    <xf numFmtId="0" fontId="75" fillId="53" borderId="2" applyNumberFormat="0" applyProtection="0">
      <alignment horizontal="left" vertical="center"/>
    </xf>
    <xf numFmtId="0" fontId="75" fillId="53" borderId="11" applyNumberFormat="0" applyProtection="0">
      <alignment horizontal="left" vertical="top"/>
    </xf>
    <xf numFmtId="0" fontId="75" fillId="53" borderId="11" applyNumberFormat="0" applyProtection="0">
      <alignment horizontal="left" vertical="top"/>
    </xf>
    <xf numFmtId="0" fontId="75" fillId="53" borderId="11" applyNumberFormat="0" applyProtection="0">
      <alignment horizontal="left" vertical="top"/>
    </xf>
    <xf numFmtId="0" fontId="75" fillId="35" borderId="2" applyNumberFormat="0" applyProtection="0">
      <alignment horizontal="left" vertical="center"/>
    </xf>
    <xf numFmtId="0" fontId="75" fillId="35" borderId="2" applyNumberFormat="0" applyProtection="0">
      <alignment horizontal="left" vertical="center"/>
    </xf>
    <xf numFmtId="0" fontId="75" fillId="35" borderId="11" applyNumberFormat="0" applyProtection="0">
      <alignment horizontal="left" vertical="top"/>
    </xf>
    <xf numFmtId="0" fontId="75" fillId="35" borderId="11" applyNumberFormat="0" applyProtection="0">
      <alignment horizontal="left" vertical="top"/>
    </xf>
    <xf numFmtId="0" fontId="75" fillId="35" borderId="11" applyNumberFormat="0" applyProtection="0">
      <alignment horizontal="left" vertical="top"/>
    </xf>
    <xf numFmtId="0" fontId="75" fillId="54" borderId="13" applyNumberFormat="0">
      <protection locked="0"/>
    </xf>
    <xf numFmtId="0" fontId="75" fillId="54" borderId="13" applyNumberFormat="0">
      <protection locked="0"/>
    </xf>
    <xf numFmtId="0" fontId="75" fillId="54" borderId="13" applyNumberFormat="0">
      <protection locked="0"/>
    </xf>
    <xf numFmtId="0" fontId="79" fillId="36" borderId="0" applyNumberFormat="0" applyBorder="0" applyProtection="0"/>
    <xf numFmtId="4" fontId="75" fillId="39" borderId="11" applyProtection="0">
      <alignment vertical="center"/>
    </xf>
    <xf numFmtId="4" fontId="78" fillId="39" borderId="12" applyProtection="0">
      <alignment vertical="center"/>
    </xf>
    <xf numFmtId="4" fontId="75" fillId="18" borderId="11" applyProtection="0">
      <alignment horizontal="left" vertical="center"/>
    </xf>
    <xf numFmtId="0" fontId="75" fillId="39" borderId="11" applyNumberFormat="0" applyProtection="0">
      <alignment horizontal="left" vertical="top"/>
    </xf>
    <xf numFmtId="4" fontId="75" fillId="0" borderId="2" applyProtection="0">
      <alignment horizontal="right" vertical="center"/>
    </xf>
    <xf numFmtId="4" fontId="75" fillId="0" borderId="2" applyProtection="0">
      <alignment horizontal="right" vertical="center"/>
    </xf>
    <xf numFmtId="4" fontId="78" fillId="54" borderId="2" applyProtection="0">
      <alignment horizontal="right" vertical="center"/>
    </xf>
    <xf numFmtId="4" fontId="75" fillId="37" borderId="2" applyProtection="0">
      <alignment horizontal="left" vertical="center"/>
    </xf>
    <xf numFmtId="4" fontId="75" fillId="37" borderId="2" applyProtection="0">
      <alignment horizontal="left" vertical="center"/>
    </xf>
    <xf numFmtId="0" fontId="75" fillId="24" borderId="11" applyNumberFormat="0" applyProtection="0">
      <alignment horizontal="left" vertical="top"/>
    </xf>
    <xf numFmtId="4" fontId="80" fillId="43" borderId="12" applyProtection="0">
      <alignment horizontal="left" vertical="center"/>
    </xf>
    <xf numFmtId="0" fontId="75" fillId="55" borderId="12" applyNumberFormat="0" applyProtection="0"/>
    <xf numFmtId="0" fontId="75" fillId="55" borderId="12" applyNumberFormat="0" applyProtection="0"/>
    <xf numFmtId="4" fontId="81" fillId="54" borderId="2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0" borderId="12" applyNumberFormat="0" applyProtection="0"/>
    <xf numFmtId="0" fontId="83" fillId="0" borderId="12" applyNumberFormat="0" applyProtection="0"/>
    <xf numFmtId="0" fontId="83" fillId="0" borderId="12" applyNumberFormat="0" applyProtection="0"/>
    <xf numFmtId="0" fontId="84" fillId="0" borderId="0"/>
    <xf numFmtId="49" fontId="85" fillId="18" borderId="0" applyBorder="0" applyProtection="0">
      <alignment vertical="top" wrapText="1"/>
    </xf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5" fillId="28" borderId="0" applyNumberFormat="0" applyBorder="0" applyProtection="0"/>
  </cellStyleXfs>
  <cellXfs count="643">
    <xf numFmtId="0" fontId="0" fillId="0" borderId="0" xfId="0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3" fillId="56" borderId="12" xfId="0" applyFont="1" applyFill="1" applyBorder="1" applyAlignment="1" applyProtection="1">
      <alignment horizontal="center" vertical="center" wrapText="1"/>
      <protection locked="0"/>
    </xf>
    <xf numFmtId="0" fontId="23" fillId="56" borderId="12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57" borderId="0" xfId="0" applyFont="1" applyFill="1" applyBorder="1" applyAlignment="1" applyProtection="1">
      <alignment vertical="center"/>
      <protection locked="0"/>
    </xf>
    <xf numFmtId="0" fontId="2" fillId="57" borderId="0" xfId="0" applyFont="1" applyFill="1" applyBorder="1" applyAlignment="1" applyProtection="1">
      <alignment vertical="center" wrapText="1"/>
      <protection locked="0"/>
    </xf>
    <xf numFmtId="0" fontId="3" fillId="57" borderId="0" xfId="0" applyFont="1" applyFill="1" applyBorder="1" applyAlignment="1" applyProtection="1">
      <alignment vertical="center"/>
      <protection locked="0"/>
    </xf>
    <xf numFmtId="0" fontId="2" fillId="57" borderId="0" xfId="0" applyFont="1" applyFill="1" applyAlignment="1" applyProtection="1">
      <alignment vertical="center"/>
      <protection locked="0"/>
    </xf>
    <xf numFmtId="0" fontId="2" fillId="57" borderId="0" xfId="0" applyFont="1" applyFill="1" applyAlignment="1" applyProtection="1">
      <alignment vertical="center" wrapText="1"/>
      <protection locked="0"/>
    </xf>
    <xf numFmtId="0" fontId="2" fillId="57" borderId="0" xfId="0" applyFont="1" applyFill="1" applyAlignment="1" applyProtection="1">
      <alignment horizontal="center" vertical="center" wrapText="1"/>
      <protection locked="0"/>
    </xf>
    <xf numFmtId="0" fontId="3" fillId="57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57" borderId="0" xfId="0" applyFont="1" applyFill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57" borderId="15" xfId="0" applyFont="1" applyFill="1" applyBorder="1" applyAlignment="1" applyProtection="1">
      <alignment horizontal="center" vertical="center" wrapText="1"/>
      <protection locked="0"/>
    </xf>
    <xf numFmtId="0" fontId="3" fillId="58" borderId="15" xfId="0" applyFont="1" applyFill="1" applyBorder="1" applyAlignment="1" applyProtection="1">
      <alignment horizontal="center" vertical="center" wrapText="1"/>
      <protection locked="0"/>
    </xf>
    <xf numFmtId="0" fontId="3" fillId="58" borderId="15" xfId="0" applyFont="1" applyFill="1" applyBorder="1" applyAlignment="1" applyProtection="1">
      <alignment horizontal="left" vertical="center"/>
      <protection locked="0"/>
    </xf>
    <xf numFmtId="0" fontId="3" fillId="58" borderId="16" xfId="0" applyFont="1" applyFill="1" applyBorder="1" applyAlignment="1" applyProtection="1">
      <alignment horizontal="left" vertical="center"/>
      <protection locked="0"/>
    </xf>
    <xf numFmtId="0" fontId="3" fillId="58" borderId="16" xfId="0" applyFont="1" applyFill="1" applyBorder="1" applyAlignment="1" applyProtection="1">
      <alignment horizontal="left" vertical="center" wrapText="1"/>
      <protection locked="0"/>
    </xf>
    <xf numFmtId="0" fontId="2" fillId="58" borderId="16" xfId="0" applyFont="1" applyFill="1" applyBorder="1" applyAlignment="1" applyProtection="1">
      <alignment horizontal="left" vertical="center" wrapText="1"/>
      <protection locked="0"/>
    </xf>
    <xf numFmtId="0" fontId="2" fillId="59" borderId="15" xfId="0" applyFont="1" applyFill="1" applyBorder="1" applyAlignment="1" applyProtection="1">
      <alignment horizontal="center" vertical="center" wrapText="1"/>
      <protection locked="0"/>
    </xf>
    <xf numFmtId="0" fontId="2" fillId="59" borderId="17" xfId="0" applyFont="1" applyFill="1" applyBorder="1" applyAlignment="1" applyProtection="1">
      <alignment horizontal="left" vertical="center"/>
      <protection locked="0"/>
    </xf>
    <xf numFmtId="0" fontId="8" fillId="59" borderId="18" xfId="0" applyFont="1" applyFill="1" applyBorder="1" applyAlignment="1" applyProtection="1">
      <alignment horizontal="left" vertical="center"/>
      <protection locked="0"/>
    </xf>
    <xf numFmtId="0" fontId="8" fillId="59" borderId="18" xfId="0" applyFont="1" applyFill="1" applyBorder="1" applyAlignment="1" applyProtection="1">
      <alignment horizontal="left" vertical="center" wrapText="1"/>
      <protection locked="0"/>
    </xf>
    <xf numFmtId="0" fontId="2" fillId="59" borderId="16" xfId="0" applyFont="1" applyFill="1" applyBorder="1" applyAlignment="1" applyProtection="1">
      <alignment horizontal="left" vertical="center" wrapText="1"/>
      <protection locked="0"/>
    </xf>
    <xf numFmtId="0" fontId="2" fillId="57" borderId="16" xfId="0" applyFont="1" applyFill="1" applyBorder="1" applyAlignment="1" applyProtection="1">
      <alignment horizontal="center" vertical="center" wrapText="1"/>
      <protection locked="0"/>
    </xf>
    <xf numFmtId="0" fontId="2" fillId="57" borderId="16" xfId="0" applyFont="1" applyFill="1" applyBorder="1" applyAlignment="1" applyProtection="1">
      <alignment horizontal="left" vertical="center"/>
      <protection locked="0"/>
    </xf>
    <xf numFmtId="0" fontId="2" fillId="57" borderId="19" xfId="0" applyFont="1" applyFill="1" applyBorder="1" applyAlignment="1" applyProtection="1">
      <alignment horizontal="left" vertical="center"/>
      <protection locked="0"/>
    </xf>
    <xf numFmtId="0" fontId="2" fillId="57" borderId="19" xfId="0" applyFont="1" applyFill="1" applyBorder="1" applyAlignment="1" applyProtection="1">
      <alignment horizontal="left" vertical="center" wrapText="1"/>
      <protection locked="0"/>
    </xf>
    <xf numFmtId="16" fontId="2" fillId="57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57" borderId="20" xfId="0" applyFont="1" applyFill="1" applyBorder="1" applyAlignment="1" applyProtection="1">
      <alignment horizontal="left" vertical="center" wrapText="1"/>
      <protection locked="0"/>
    </xf>
    <xf numFmtId="16" fontId="2" fillId="57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57" borderId="15" xfId="0" applyFont="1" applyFill="1" applyBorder="1" applyAlignment="1" applyProtection="1">
      <alignment horizontal="left" vertical="center" wrapText="1"/>
      <protection locked="0"/>
    </xf>
    <xf numFmtId="49" fontId="2" fillId="57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57" borderId="20" xfId="0" applyFont="1" applyFill="1" applyBorder="1" applyAlignment="1" applyProtection="1">
      <alignment horizontal="left" vertical="center"/>
      <protection locked="0"/>
    </xf>
    <xf numFmtId="0" fontId="2" fillId="59" borderId="21" xfId="0" applyFont="1" applyFill="1" applyBorder="1" applyAlignment="1" applyProtection="1">
      <alignment horizontal="center" vertical="center" wrapText="1"/>
      <protection locked="0"/>
    </xf>
    <xf numFmtId="0" fontId="2" fillId="59" borderId="22" xfId="0" applyFont="1" applyFill="1" applyBorder="1" applyAlignment="1" applyProtection="1">
      <alignment horizontal="left" vertical="center"/>
      <protection locked="0"/>
    </xf>
    <xf numFmtId="0" fontId="2" fillId="59" borderId="23" xfId="0" applyFont="1" applyFill="1" applyBorder="1" applyAlignment="1" applyProtection="1">
      <alignment horizontal="left" vertical="center"/>
      <protection locked="0"/>
    </xf>
    <xf numFmtId="0" fontId="2" fillId="59" borderId="23" xfId="0" applyFont="1" applyFill="1" applyBorder="1" applyAlignment="1" applyProtection="1">
      <alignment horizontal="left" vertical="center" wrapText="1"/>
      <protection locked="0"/>
    </xf>
    <xf numFmtId="0" fontId="2" fillId="59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57" borderId="15" xfId="0" applyFont="1" applyFill="1" applyBorder="1" applyAlignment="1" applyProtection="1">
      <alignment horizontal="center" vertical="center" wrapText="1"/>
      <protection locked="0"/>
    </xf>
    <xf numFmtId="0" fontId="2" fillId="57" borderId="15" xfId="0" applyFont="1" applyFill="1" applyBorder="1" applyAlignment="1" applyProtection="1">
      <alignment horizontal="left" vertical="center"/>
      <protection locked="0"/>
    </xf>
    <xf numFmtId="16" fontId="2" fillId="57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57" borderId="15" xfId="0" applyFont="1" applyFill="1" applyBorder="1" applyAlignment="1" applyProtection="1">
      <alignment horizontal="left" vertical="center"/>
      <protection locked="0"/>
    </xf>
    <xf numFmtId="0" fontId="3" fillId="57" borderId="16" xfId="0" applyFont="1" applyFill="1" applyBorder="1" applyAlignment="1" applyProtection="1">
      <alignment horizontal="left" vertical="center"/>
      <protection locked="0"/>
    </xf>
    <xf numFmtId="0" fontId="3" fillId="57" borderId="16" xfId="0" applyFont="1" applyFill="1" applyBorder="1" applyAlignment="1" applyProtection="1">
      <alignment horizontal="left" vertical="center" wrapText="1"/>
      <protection locked="0"/>
    </xf>
    <xf numFmtId="0" fontId="2" fillId="58" borderId="15" xfId="0" applyFont="1" applyFill="1" applyBorder="1" applyAlignment="1" applyProtection="1">
      <alignment horizontal="left" vertical="center" wrapText="1"/>
      <protection locked="0"/>
    </xf>
    <xf numFmtId="0" fontId="2" fillId="59" borderId="18" xfId="0" applyFont="1" applyFill="1" applyBorder="1" applyAlignment="1" applyProtection="1">
      <alignment horizontal="left" vertical="center"/>
      <protection locked="0"/>
    </xf>
    <xf numFmtId="0" fontId="2" fillId="59" borderId="18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16" fontId="2" fillId="0" borderId="15" xfId="0" applyNumberFormat="1" applyFont="1" applyFill="1" applyBorder="1" applyAlignment="1" applyProtection="1">
      <alignment horizontal="left" vertical="center"/>
      <protection locked="0"/>
    </xf>
    <xf numFmtId="0" fontId="2" fillId="57" borderId="15" xfId="0" quotePrefix="1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60" borderId="15" xfId="0" applyFont="1" applyFill="1" applyBorder="1" applyAlignment="1" applyProtection="1">
      <alignment horizontal="center" vertical="center" wrapText="1"/>
      <protection locked="0"/>
    </xf>
    <xf numFmtId="0" fontId="2" fillId="60" borderId="22" xfId="0" applyFont="1" applyFill="1" applyBorder="1" applyAlignment="1" applyProtection="1">
      <alignment horizontal="left" vertical="center"/>
      <protection locked="0"/>
    </xf>
    <xf numFmtId="0" fontId="2" fillId="60" borderId="23" xfId="0" applyFont="1" applyFill="1" applyBorder="1" applyAlignment="1" applyProtection="1">
      <alignment horizontal="left" vertical="center"/>
      <protection locked="0"/>
    </xf>
    <xf numFmtId="0" fontId="2" fillId="60" borderId="23" xfId="0" applyFont="1" applyFill="1" applyBorder="1" applyAlignment="1" applyProtection="1">
      <alignment horizontal="left" vertical="center" wrapText="1"/>
      <protection locked="0"/>
    </xf>
    <xf numFmtId="0" fontId="2" fillId="60" borderId="15" xfId="0" applyFont="1" applyFill="1" applyBorder="1" applyAlignment="1" applyProtection="1">
      <alignment horizontal="left" vertical="center" wrapText="1"/>
      <protection locked="0"/>
    </xf>
    <xf numFmtId="0" fontId="3" fillId="58" borderId="15" xfId="0" applyFont="1" applyFill="1" applyBorder="1" applyAlignment="1" applyProtection="1">
      <alignment horizontal="left" vertical="center" wrapText="1"/>
      <protection locked="0"/>
    </xf>
    <xf numFmtId="0" fontId="2" fillId="57" borderId="21" xfId="0" applyFont="1" applyFill="1" applyBorder="1" applyAlignment="1" applyProtection="1">
      <alignment horizontal="center" vertical="center" wrapText="1"/>
      <protection locked="0"/>
    </xf>
    <xf numFmtId="0" fontId="2" fillId="57" borderId="16" xfId="0" applyFont="1" applyFill="1" applyBorder="1" applyAlignment="1" applyProtection="1">
      <alignment horizontal="left" vertical="center" wrapText="1"/>
      <protection locked="0"/>
    </xf>
    <xf numFmtId="0" fontId="8" fillId="57" borderId="16" xfId="0" applyFont="1" applyFill="1" applyBorder="1" applyAlignment="1" applyProtection="1">
      <alignment horizontal="left" vertical="center"/>
      <protection locked="0"/>
    </xf>
    <xf numFmtId="0" fontId="8" fillId="57" borderId="20" xfId="0" applyFont="1" applyFill="1" applyBorder="1" applyAlignment="1" applyProtection="1">
      <alignment horizontal="left" vertical="center" wrapText="1"/>
      <protection locked="0"/>
    </xf>
    <xf numFmtId="0" fontId="2" fillId="57" borderId="18" xfId="0" applyFont="1" applyFill="1" applyBorder="1" applyAlignment="1" applyProtection="1">
      <alignment horizontal="center" vertical="center" wrapText="1"/>
      <protection locked="0"/>
    </xf>
    <xf numFmtId="0" fontId="14" fillId="59" borderId="15" xfId="0" applyFont="1" applyFill="1" applyBorder="1" applyAlignment="1" applyProtection="1">
      <alignment vertical="center" wrapText="1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59" borderId="24" xfId="0" applyFont="1" applyFill="1" applyBorder="1" applyAlignment="1" applyProtection="1">
      <alignment horizontal="center" vertical="center" wrapText="1"/>
      <protection locked="0"/>
    </xf>
    <xf numFmtId="0" fontId="2" fillId="59" borderId="27" xfId="0" applyFont="1" applyFill="1" applyBorder="1" applyAlignment="1" applyProtection="1">
      <alignment horizontal="left" vertical="center"/>
      <protection locked="0"/>
    </xf>
    <xf numFmtId="0" fontId="2" fillId="59" borderId="0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3" fillId="58" borderId="21" xfId="0" applyFont="1" applyFill="1" applyBorder="1" applyAlignment="1" applyProtection="1">
      <alignment horizontal="left" vertical="center"/>
      <protection locked="0"/>
    </xf>
    <xf numFmtId="0" fontId="3" fillId="58" borderId="24" xfId="0" applyFont="1" applyFill="1" applyBorder="1" applyAlignment="1" applyProtection="1">
      <alignment horizontal="left" vertical="center"/>
      <protection locked="0"/>
    </xf>
    <xf numFmtId="0" fontId="3" fillId="58" borderId="24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3" fillId="57" borderId="20" xfId="0" applyFont="1" applyFill="1" applyBorder="1" applyAlignment="1" applyProtection="1">
      <alignment horizontal="left" vertical="center" wrapText="1"/>
      <protection locked="0"/>
    </xf>
    <xf numFmtId="0" fontId="3" fillId="57" borderId="21" xfId="0" applyFont="1" applyFill="1" applyBorder="1" applyAlignment="1" applyProtection="1">
      <alignment horizontal="left" vertical="center"/>
      <protection locked="0"/>
    </xf>
    <xf numFmtId="0" fontId="3" fillId="57" borderId="24" xfId="0" applyFont="1" applyFill="1" applyBorder="1" applyAlignment="1" applyProtection="1">
      <alignment horizontal="left" vertical="center" wrapText="1"/>
      <protection locked="0"/>
    </xf>
    <xf numFmtId="0" fontId="3" fillId="60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9" fillId="58" borderId="15" xfId="0" applyFont="1" applyFill="1" applyBorder="1" applyAlignment="1" applyProtection="1">
      <alignment vertical="center" wrapText="1"/>
      <protection locked="0"/>
    </xf>
    <xf numFmtId="0" fontId="19" fillId="58" borderId="15" xfId="0" applyFont="1" applyFill="1" applyBorder="1" applyAlignment="1" applyProtection="1">
      <alignment vertical="center"/>
      <protection locked="0"/>
    </xf>
    <xf numFmtId="0" fontId="14" fillId="59" borderId="15" xfId="0" applyFont="1" applyFill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19" fillId="58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58" borderId="15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58" borderId="15" xfId="0" applyFont="1" applyFill="1" applyBorder="1" applyAlignment="1" applyProtection="1">
      <alignment horizontal="center" vertical="center" wrapText="1"/>
      <protection locked="0"/>
    </xf>
    <xf numFmtId="0" fontId="15" fillId="58" borderId="15" xfId="0" applyFont="1" applyFill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3" fontId="23" fillId="0" borderId="0" xfId="0" applyNumberFormat="1" applyFont="1" applyAlignment="1" applyProtection="1">
      <alignment vertical="center"/>
      <protection locked="0"/>
    </xf>
    <xf numFmtId="2" fontId="23" fillId="56" borderId="12" xfId="0" applyNumberFormat="1" applyFont="1" applyFill="1" applyBorder="1" applyAlignment="1" applyProtection="1">
      <alignment horizontal="right" vertical="center" wrapText="1"/>
    </xf>
    <xf numFmtId="2" fontId="15" fillId="0" borderId="12" xfId="0" applyNumberFormat="1" applyFont="1" applyBorder="1" applyAlignment="1" applyProtection="1">
      <alignment horizontal="right" vertical="center" wrapText="1"/>
      <protection locked="0"/>
    </xf>
    <xf numFmtId="2" fontId="23" fillId="58" borderId="12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4" fillId="0" borderId="15" xfId="0" applyFont="1" applyFill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2" fontId="2" fillId="57" borderId="0" xfId="0" applyNumberFormat="1" applyFont="1" applyFill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29" fillId="0" borderId="0" xfId="0" applyNumberFormat="1" applyFont="1" applyAlignment="1" applyProtection="1">
      <alignment vertical="center"/>
      <protection locked="0"/>
    </xf>
    <xf numFmtId="2" fontId="19" fillId="58" borderId="15" xfId="0" applyNumberFormat="1" applyFont="1" applyFill="1" applyBorder="1" applyAlignment="1" applyProtection="1">
      <alignment vertical="center"/>
    </xf>
    <xf numFmtId="2" fontId="19" fillId="59" borderId="15" xfId="0" applyNumberFormat="1" applyFont="1" applyFill="1" applyBorder="1" applyAlignment="1" applyProtection="1">
      <alignment vertical="center"/>
    </xf>
    <xf numFmtId="2" fontId="14" fillId="0" borderId="15" xfId="0" applyNumberFormat="1" applyFont="1" applyBorder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2" fillId="57" borderId="0" xfId="0" applyNumberFormat="1" applyFont="1" applyFill="1" applyBorder="1" applyAlignment="1" applyProtection="1">
      <alignment vertical="center"/>
      <protection locked="0"/>
    </xf>
    <xf numFmtId="2" fontId="2" fillId="57" borderId="0" xfId="0" applyNumberFormat="1" applyFont="1" applyFill="1" applyAlignment="1" applyProtection="1">
      <alignment vertical="center"/>
      <protection locked="0"/>
    </xf>
    <xf numFmtId="2" fontId="6" fillId="57" borderId="0" xfId="0" applyNumberFormat="1" applyFont="1" applyFill="1" applyAlignment="1" applyProtection="1">
      <alignment vertical="center" wrapText="1"/>
      <protection locked="0"/>
    </xf>
    <xf numFmtId="2" fontId="2" fillId="57" borderId="15" xfId="0" applyNumberFormat="1" applyFont="1" applyFill="1" applyBorder="1" applyAlignment="1" applyProtection="1">
      <alignment vertical="center" wrapText="1"/>
      <protection locked="0"/>
    </xf>
    <xf numFmtId="2" fontId="2" fillId="0" borderId="15" xfId="0" applyNumberFormat="1" applyFont="1" applyFill="1" applyBorder="1" applyAlignment="1" applyProtection="1">
      <alignment vertical="center"/>
      <protection locked="0"/>
    </xf>
    <xf numFmtId="2" fontId="2" fillId="59" borderId="15" xfId="0" applyNumberFormat="1" applyFont="1" applyFill="1" applyBorder="1" applyAlignment="1" applyProtection="1">
      <alignment vertical="center" wrapText="1"/>
      <protection locked="0"/>
    </xf>
    <xf numFmtId="2" fontId="2" fillId="57" borderId="0" xfId="0" applyNumberFormat="1" applyFont="1" applyFill="1" applyBorder="1" applyAlignment="1" applyProtection="1">
      <alignment vertical="center" wrapText="1"/>
      <protection locked="0"/>
    </xf>
    <xf numFmtId="2" fontId="2" fillId="57" borderId="0" xfId="0" applyNumberFormat="1" applyFont="1" applyFill="1" applyAlignment="1" applyProtection="1">
      <alignment vertical="center" wrapText="1"/>
      <protection locked="0"/>
    </xf>
    <xf numFmtId="2" fontId="23" fillId="58" borderId="15" xfId="0" applyNumberFormat="1" applyFont="1" applyFill="1" applyBorder="1" applyAlignment="1" applyProtection="1">
      <alignment horizontal="center" vertical="center" wrapText="1"/>
    </xf>
    <xf numFmtId="2" fontId="15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2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/>
    </xf>
    <xf numFmtId="2" fontId="23" fillId="56" borderId="30" xfId="0" applyNumberFormat="1" applyFont="1" applyFill="1" applyBorder="1" applyAlignment="1" applyProtection="1">
      <alignment horizontal="right" vertical="center" wrapText="1"/>
    </xf>
    <xf numFmtId="2" fontId="23" fillId="56" borderId="31" xfId="0" applyNumberFormat="1" applyFont="1" applyFill="1" applyBorder="1" applyAlignment="1" applyProtection="1">
      <alignment horizontal="right" vertical="center" wrapText="1"/>
    </xf>
    <xf numFmtId="2" fontId="15" fillId="0" borderId="32" xfId="0" applyNumberFormat="1" applyFont="1" applyBorder="1" applyAlignment="1" applyProtection="1">
      <alignment horizontal="right" vertical="center" wrapText="1"/>
      <protection locked="0"/>
    </xf>
    <xf numFmtId="2" fontId="23" fillId="56" borderId="15" xfId="0" applyNumberFormat="1" applyFont="1" applyFill="1" applyBorder="1" applyAlignment="1" applyProtection="1">
      <alignment horizontal="right" vertical="center" wrapText="1"/>
    </xf>
    <xf numFmtId="0" fontId="2" fillId="57" borderId="15" xfId="0" quotePrefix="1" applyFont="1" applyFill="1" applyBorder="1" applyAlignment="1" applyProtection="1">
      <alignment horizontal="center" vertical="center" wrapText="1"/>
      <protection locked="0"/>
    </xf>
    <xf numFmtId="16" fontId="2" fillId="57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57" borderId="19" xfId="0" quotePrefix="1" applyFont="1" applyFill="1" applyBorder="1" applyAlignment="1" applyProtection="1">
      <alignment horizontal="center" vertical="center" wrapText="1"/>
      <protection locked="0"/>
    </xf>
    <xf numFmtId="16" fontId="2" fillId="57" borderId="15" xfId="0" applyNumberFormat="1" applyFont="1" applyFill="1" applyBorder="1" applyAlignment="1" applyProtection="1">
      <alignment horizontal="center" vertical="center" wrapText="1"/>
      <protection locked="0"/>
    </xf>
    <xf numFmtId="16" fontId="2" fillId="58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59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9" fillId="58" borderId="15" xfId="0" applyFont="1" applyFill="1" applyBorder="1" applyAlignment="1" applyProtection="1">
      <alignment horizontal="center" vertical="center"/>
      <protection locked="0"/>
    </xf>
    <xf numFmtId="0" fontId="32" fillId="58" borderId="15" xfId="0" applyFont="1" applyFill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 wrapText="1"/>
      <protection locked="0"/>
    </xf>
    <xf numFmtId="2" fontId="14" fillId="0" borderId="15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2" fontId="35" fillId="0" borderId="15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15" xfId="0" applyNumberFormat="1" applyFont="1" applyFill="1" applyBorder="1" applyAlignment="1" applyProtection="1">
      <alignment horizontal="right" vertical="center"/>
      <protection locked="0"/>
    </xf>
    <xf numFmtId="2" fontId="38" fillId="0" borderId="15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2" fontId="3" fillId="58" borderId="15" xfId="0" applyNumberFormat="1" applyFont="1" applyFill="1" applyBorder="1" applyAlignment="1" applyProtection="1">
      <alignment vertical="center" wrapText="1"/>
    </xf>
    <xf numFmtId="2" fontId="3" fillId="59" borderId="15" xfId="0" applyNumberFormat="1" applyFont="1" applyFill="1" applyBorder="1" applyAlignment="1" applyProtection="1">
      <alignment vertical="center" wrapText="1"/>
    </xf>
    <xf numFmtId="2" fontId="3" fillId="60" borderId="15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2" fillId="0" borderId="15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5" xfId="0" quotePrefix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2" fontId="2" fillId="0" borderId="21" xfId="0" applyNumberFormat="1" applyFont="1" applyFill="1" applyBorder="1" applyAlignment="1" applyProtection="1">
      <alignment vertical="center" wrapText="1"/>
      <protection locked="0"/>
    </xf>
    <xf numFmtId="2" fontId="37" fillId="0" borderId="15" xfId="0" applyNumberFormat="1" applyFont="1" applyFill="1" applyBorder="1" applyAlignment="1" applyProtection="1">
      <alignment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16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2" fontId="24" fillId="0" borderId="0" xfId="0" applyNumberFormat="1" applyFont="1" applyFill="1" applyBorder="1" applyAlignment="1" applyProtection="1">
      <alignment horizontal="center" vertical="center" wrapText="1"/>
    </xf>
    <xf numFmtId="2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</xf>
    <xf numFmtId="2" fontId="42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0" xfId="930" applyFont="1" applyBorder="1" applyAlignment="1">
      <alignment horizontal="left" vertical="center" wrapText="1"/>
    </xf>
    <xf numFmtId="0" fontId="2" fillId="0" borderId="0" xfId="930" applyFont="1" applyBorder="1" applyAlignment="1">
      <alignment horizontal="left" vertical="top" wrapText="1"/>
    </xf>
    <xf numFmtId="0" fontId="2" fillId="0" borderId="0" xfId="930" applyFont="1" applyBorder="1" applyAlignment="1">
      <alignment horizontal="center" vertical="top" wrapText="1"/>
    </xf>
    <xf numFmtId="0" fontId="2" fillId="0" borderId="0" xfId="930" applyFont="1" applyAlignment="1">
      <alignment horizontal="center" vertical="top" wrapText="1"/>
    </xf>
    <xf numFmtId="0" fontId="2" fillId="0" borderId="0" xfId="930" applyFont="1" applyFill="1" applyBorder="1" applyAlignment="1">
      <alignment horizontal="left" vertical="center" wrapText="1"/>
    </xf>
    <xf numFmtId="0" fontId="2" fillId="0" borderId="0" xfId="930" applyFont="1" applyFill="1" applyBorder="1" applyAlignment="1">
      <alignment horizontal="center" vertical="top" wrapText="1"/>
    </xf>
    <xf numFmtId="0" fontId="22" fillId="0" borderId="0" xfId="930" applyAlignment="1">
      <alignment vertical="center"/>
    </xf>
    <xf numFmtId="2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6" fillId="58" borderId="15" xfId="0" applyFont="1" applyFill="1" applyBorder="1" applyAlignment="1" applyProtection="1">
      <alignment horizontal="center" vertical="center"/>
      <protection locked="0"/>
    </xf>
    <xf numFmtId="2" fontId="3" fillId="58" borderId="15" xfId="0" applyNumberFormat="1" applyFont="1" applyFill="1" applyBorder="1" applyAlignment="1" applyProtection="1">
      <alignment vertical="center"/>
    </xf>
    <xf numFmtId="2" fontId="22" fillId="0" borderId="15" xfId="0" applyNumberFormat="1" applyFont="1" applyBorder="1" applyAlignment="1" applyProtection="1">
      <alignment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2" fontId="1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2" fillId="61" borderId="15" xfId="0" applyNumberFormat="1" applyFont="1" applyFill="1" applyBorder="1" applyAlignment="1" applyProtection="1">
      <alignment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 wrapText="1"/>
      <protection locked="0"/>
    </xf>
    <xf numFmtId="2" fontId="19" fillId="0" borderId="0" xfId="0" applyNumberFormat="1" applyFont="1" applyFill="1" applyBorder="1" applyAlignment="1" applyProtection="1">
      <alignment vertical="center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62" borderId="15" xfId="0" applyFont="1" applyFill="1" applyBorder="1" applyAlignment="1" applyProtection="1">
      <alignment horizontal="center" vertical="center"/>
      <protection locked="0"/>
    </xf>
    <xf numFmtId="2" fontId="3" fillId="62" borderId="15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 vertical="center"/>
      <protection locked="0"/>
    </xf>
    <xf numFmtId="0" fontId="22" fillId="0" borderId="0" xfId="930" applyFill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2" fontId="19" fillId="58" borderId="15" xfId="0" applyNumberFormat="1" applyFont="1" applyFill="1" applyBorder="1" applyAlignment="1" applyProtection="1">
      <alignment horizontal="right" vertical="center" wrapText="1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right" vertical="center" wrapText="1"/>
    </xf>
    <xf numFmtId="0" fontId="14" fillId="0" borderId="19" xfId="0" applyFont="1" applyBorder="1" applyAlignment="1">
      <alignment vertical="center"/>
    </xf>
    <xf numFmtId="0" fontId="14" fillId="0" borderId="16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2" fontId="14" fillId="0" borderId="19" xfId="0" applyNumberFormat="1" applyFont="1" applyBorder="1" applyAlignment="1">
      <alignment horizontal="right" vertical="center" wrapText="1"/>
    </xf>
    <xf numFmtId="0" fontId="31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57" borderId="16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31" fillId="57" borderId="0" xfId="0" applyFont="1" applyFill="1" applyAlignment="1">
      <alignment vertical="center"/>
    </xf>
    <xf numFmtId="0" fontId="19" fillId="57" borderId="0" xfId="0" applyFont="1" applyFill="1" applyAlignment="1">
      <alignment horizontal="center" vertical="center" wrapText="1"/>
    </xf>
    <xf numFmtId="0" fontId="2" fillId="57" borderId="0" xfId="0" applyFont="1" applyFill="1" applyAlignment="1">
      <alignment vertical="center"/>
    </xf>
    <xf numFmtId="0" fontId="0" fillId="57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57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87" fillId="0" borderId="0" xfId="0" applyFont="1"/>
    <xf numFmtId="0" fontId="87" fillId="57" borderId="0" xfId="0" applyFont="1" applyFill="1"/>
    <xf numFmtId="0" fontId="4" fillId="57" borderId="0" xfId="0" applyFont="1" applyFill="1"/>
    <xf numFmtId="0" fontId="87" fillId="57" borderId="0" xfId="0" applyFont="1" applyFill="1" applyBorder="1"/>
    <xf numFmtId="2" fontId="88" fillId="59" borderId="15" xfId="0" applyNumberFormat="1" applyFont="1" applyFill="1" applyBorder="1" applyAlignment="1" applyProtection="1">
      <alignment vertical="top" wrapText="1"/>
    </xf>
    <xf numFmtId="0" fontId="88" fillId="0" borderId="15" xfId="0" applyFont="1" applyBorder="1" applyAlignment="1">
      <alignment horizontal="left" vertical="top" wrapText="1"/>
    </xf>
    <xf numFmtId="0" fontId="88" fillId="0" borderId="15" xfId="0" applyFont="1" applyBorder="1" applyAlignment="1">
      <alignment horizontal="center" vertical="center" wrapText="1"/>
    </xf>
    <xf numFmtId="2" fontId="88" fillId="0" borderId="15" xfId="0" applyNumberFormat="1" applyFont="1" applyFill="1" applyBorder="1" applyAlignment="1" applyProtection="1">
      <alignment vertical="top" wrapText="1"/>
    </xf>
    <xf numFmtId="2" fontId="88" fillId="59" borderId="15" xfId="0" applyNumberFormat="1" applyFont="1" applyFill="1" applyBorder="1" applyAlignment="1" applyProtection="1">
      <alignment horizontal="right" vertical="top" wrapText="1"/>
      <protection locked="0"/>
    </xf>
    <xf numFmtId="2" fontId="4" fillId="0" borderId="15" xfId="0" applyNumberFormat="1" applyFont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left" vertical="top" wrapText="1"/>
    </xf>
    <xf numFmtId="0" fontId="88" fillId="57" borderId="15" xfId="0" applyFont="1" applyFill="1" applyBorder="1" applyAlignment="1">
      <alignment horizontal="left" wrapText="1"/>
    </xf>
    <xf numFmtId="2" fontId="4" fillId="0" borderId="15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 indent="1"/>
    </xf>
    <xf numFmtId="2" fontId="88" fillId="59" borderId="15" xfId="0" applyNumberFormat="1" applyFont="1" applyFill="1" applyBorder="1" applyAlignment="1" applyProtection="1">
      <alignment horizontal="right" wrapText="1"/>
    </xf>
    <xf numFmtId="0" fontId="88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wrapText="1"/>
    </xf>
    <xf numFmtId="0" fontId="2" fillId="57" borderId="0" xfId="0" applyFont="1" applyFill="1"/>
    <xf numFmtId="0" fontId="3" fillId="57" borderId="0" xfId="0" applyFont="1" applyFill="1"/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2" fontId="92" fillId="59" borderId="19" xfId="0" applyNumberFormat="1" applyFont="1" applyFill="1" applyBorder="1" applyAlignment="1" applyProtection="1">
      <alignment horizontal="right" vertical="center" wrapText="1"/>
      <protection locked="0"/>
    </xf>
    <xf numFmtId="2" fontId="3" fillId="59" borderId="15" xfId="0" applyNumberFormat="1" applyFont="1" applyFill="1" applyBorder="1" applyAlignment="1" applyProtection="1">
      <alignment horizontal="center" vertical="center" wrapText="1"/>
      <protection locked="0"/>
    </xf>
    <xf numFmtId="2" fontId="88" fillId="59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/>
    </xf>
    <xf numFmtId="2" fontId="92" fillId="63" borderId="19" xfId="0" applyNumberFormat="1" applyFont="1" applyFill="1" applyBorder="1" applyAlignment="1" applyProtection="1">
      <alignment horizontal="right" vertical="center" wrapText="1"/>
      <protection locked="0"/>
    </xf>
    <xf numFmtId="2" fontId="93" fillId="59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59" borderId="15" xfId="0" applyFont="1" applyFill="1" applyBorder="1" applyAlignment="1" applyProtection="1">
      <alignment horizontal="center" vertical="center" wrapText="1"/>
      <protection locked="0"/>
    </xf>
    <xf numFmtId="1" fontId="3" fillId="59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1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0" fontId="93" fillId="59" borderId="15" xfId="0" applyFont="1" applyFill="1" applyBorder="1" applyAlignment="1" applyProtection="1">
      <alignment horizontal="center" vertical="center" wrapText="1"/>
      <protection locked="0"/>
    </xf>
    <xf numFmtId="2" fontId="93" fillId="59" borderId="15" xfId="0" applyNumberFormat="1" applyFont="1" applyFill="1" applyBorder="1" applyAlignment="1" applyProtection="1">
      <alignment horizontal="center" vertical="center" wrapText="1"/>
      <protection locked="0"/>
    </xf>
    <xf numFmtId="1" fontId="93" fillId="59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9" borderId="16" xfId="0" applyFont="1" applyFill="1" applyBorder="1" applyAlignment="1">
      <alignment vertical="center" wrapText="1"/>
    </xf>
    <xf numFmtId="0" fontId="2" fillId="59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2" fontId="93" fillId="59" borderId="15" xfId="0" applyNumberFormat="1" applyFont="1" applyFill="1" applyBorder="1" applyAlignment="1" applyProtection="1">
      <alignment horizontal="right" vertical="center" wrapText="1"/>
    </xf>
    <xf numFmtId="2" fontId="93" fillId="59" borderId="15" xfId="0" applyNumberFormat="1" applyFont="1" applyFill="1" applyBorder="1" applyAlignment="1" applyProtection="1">
      <alignment horizontal="center" vertical="center" wrapText="1"/>
    </xf>
    <xf numFmtId="0" fontId="3" fillId="59" borderId="15" xfId="0" applyFont="1" applyFill="1" applyBorder="1" applyAlignment="1" applyProtection="1">
      <alignment horizontal="center" vertical="center" wrapText="1"/>
    </xf>
    <xf numFmtId="0" fontId="3" fillId="59" borderId="15" xfId="0" applyFont="1" applyFill="1" applyBorder="1" applyAlignment="1">
      <alignment horizontal="center" vertical="center"/>
    </xf>
    <xf numFmtId="2" fontId="93" fillId="59" borderId="19" xfId="0" applyNumberFormat="1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59" borderId="15" xfId="0" applyFont="1" applyFill="1" applyBorder="1" applyAlignment="1" applyProtection="1">
      <alignment horizontal="center" vertical="center" wrapText="1"/>
    </xf>
    <xf numFmtId="1" fontId="2" fillId="59" borderId="15" xfId="0" applyNumberFormat="1" applyFont="1" applyFill="1" applyBorder="1" applyAlignment="1" applyProtection="1">
      <alignment horizontal="center" vertical="center" wrapText="1"/>
    </xf>
    <xf numFmtId="0" fontId="22" fillId="59" borderId="16" xfId="0" applyFont="1" applyFill="1" applyBorder="1" applyAlignment="1">
      <alignment horizontal="center" vertical="center"/>
    </xf>
    <xf numFmtId="0" fontId="2" fillId="57" borderId="15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2" fontId="92" fillId="59" borderId="19" xfId="0" applyNumberFormat="1" applyFont="1" applyFill="1" applyBorder="1" applyAlignment="1" applyProtection="1">
      <alignment horizontal="right" vertical="center" wrapText="1"/>
    </xf>
    <xf numFmtId="2" fontId="3" fillId="59" borderId="15" xfId="0" applyNumberFormat="1" applyFont="1" applyFill="1" applyBorder="1" applyAlignment="1" applyProtection="1">
      <alignment horizontal="center" vertical="center" wrapText="1"/>
    </xf>
    <xf numFmtId="2" fontId="88" fillId="59" borderId="15" xfId="0" applyNumberFormat="1" applyFont="1" applyFill="1" applyBorder="1" applyAlignment="1" applyProtection="1">
      <alignment horizontal="center" vertical="center" wrapText="1"/>
    </xf>
    <xf numFmtId="2" fontId="2" fillId="59" borderId="15" xfId="0" applyNumberFormat="1" applyFont="1" applyFill="1" applyBorder="1" applyAlignment="1" applyProtection="1">
      <alignment horizontal="center" vertical="center" wrapText="1"/>
    </xf>
    <xf numFmtId="2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88" fillId="59" borderId="19" xfId="0" applyNumberFormat="1" applyFont="1" applyFill="1" applyBorder="1" applyAlignment="1" applyProtection="1">
      <alignment horizontal="right" vertical="center" wrapText="1"/>
    </xf>
    <xf numFmtId="2" fontId="13" fillId="0" borderId="15" xfId="0" applyNumberFormat="1" applyFont="1" applyBorder="1" applyAlignment="1" applyProtection="1">
      <alignment horizontal="center" vertical="center" wrapText="1"/>
      <protection locked="0"/>
    </xf>
    <xf numFmtId="2" fontId="3" fillId="59" borderId="19" xfId="0" applyNumberFormat="1" applyFont="1" applyFill="1" applyBorder="1" applyAlignment="1" applyProtection="1">
      <alignment horizontal="right" vertical="center" wrapText="1"/>
    </xf>
    <xf numFmtId="0" fontId="0" fillId="0" borderId="16" xfId="0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87" fillId="0" borderId="20" xfId="0" applyFont="1" applyBorder="1" applyAlignment="1">
      <alignment vertical="center"/>
    </xf>
    <xf numFmtId="2" fontId="3" fillId="59" borderId="19" xfId="0" applyNumberFormat="1" applyFont="1" applyFill="1" applyBorder="1" applyAlignment="1" applyProtection="1">
      <alignment horizontal="center" vertical="center" wrapText="1"/>
    </xf>
    <xf numFmtId="0" fontId="2" fillId="59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16" fontId="2" fillId="0" borderId="15" xfId="0" applyNumberFormat="1" applyFont="1" applyFill="1" applyBorder="1" applyAlignment="1">
      <alignment horizontal="center" vertical="center"/>
    </xf>
    <xf numFmtId="0" fontId="0" fillId="59" borderId="16" xfId="0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57" borderId="0" xfId="0" applyFont="1" applyFill="1" applyAlignment="1">
      <alignment horizontal="right" vertical="center"/>
    </xf>
    <xf numFmtId="0" fontId="2" fillId="57" borderId="0" xfId="0" applyFont="1" applyFill="1" applyAlignment="1">
      <alignment horizontal="left"/>
    </xf>
    <xf numFmtId="0" fontId="2" fillId="57" borderId="0" xfId="0" applyFont="1" applyFill="1" applyAlignment="1"/>
    <xf numFmtId="0" fontId="2" fillId="59" borderId="15" xfId="0" applyFont="1" applyFill="1" applyBorder="1" applyAlignment="1">
      <alignment horizontal="left" vertical="top" wrapText="1"/>
    </xf>
    <xf numFmtId="0" fontId="2" fillId="57" borderId="15" xfId="0" applyFont="1" applyFill="1" applyBorder="1" applyAlignment="1">
      <alignment horizontal="left" vertical="top" wrapText="1"/>
    </xf>
    <xf numFmtId="0" fontId="3" fillId="57" borderId="15" xfId="0" applyFont="1" applyFill="1" applyBorder="1" applyAlignment="1">
      <alignment horizontal="center" vertical="center"/>
    </xf>
    <xf numFmtId="2" fontId="2" fillId="57" borderId="15" xfId="0" applyNumberFormat="1" applyFont="1" applyFill="1" applyBorder="1" applyAlignment="1">
      <alignment horizontal="right" vertical="top" wrapText="1"/>
    </xf>
    <xf numFmtId="0" fontId="3" fillId="57" borderId="19" xfId="0" applyFont="1" applyFill="1" applyBorder="1" applyAlignment="1">
      <alignment horizontal="left" wrapText="1" indent="1"/>
    </xf>
    <xf numFmtId="0" fontId="3" fillId="57" borderId="19" xfId="0" applyFont="1" applyFill="1" applyBorder="1" applyAlignment="1">
      <alignment horizontal="left"/>
    </xf>
    <xf numFmtId="0" fontId="3" fillId="57" borderId="16" xfId="0" applyFont="1" applyFill="1" applyBorder="1" applyAlignment="1">
      <alignment horizontal="left"/>
    </xf>
    <xf numFmtId="0" fontId="3" fillId="57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57" borderId="20" xfId="0" applyFont="1" applyFill="1" applyBorder="1" applyAlignment="1">
      <alignment horizontal="left" wrapText="1"/>
    </xf>
    <xf numFmtId="0" fontId="2" fillId="57" borderId="16" xfId="0" applyFont="1" applyFill="1" applyBorder="1" applyAlignment="1">
      <alignment horizontal="left"/>
    </xf>
    <xf numFmtId="49" fontId="2" fillId="57" borderId="16" xfId="0" applyNumberFormat="1" applyFont="1" applyFill="1" applyBorder="1" applyAlignment="1">
      <alignment horizontal="center" vertical="center"/>
    </xf>
    <xf numFmtId="0" fontId="3" fillId="57" borderId="18" xfId="0" applyFont="1" applyFill="1" applyBorder="1" applyAlignment="1">
      <alignment horizontal="left" wrapText="1"/>
    </xf>
    <xf numFmtId="0" fontId="2" fillId="57" borderId="15" xfId="0" applyFont="1" applyFill="1" applyBorder="1" applyAlignment="1">
      <alignment horizontal="center" vertical="center" wrapText="1"/>
    </xf>
    <xf numFmtId="2" fontId="93" fillId="57" borderId="15" xfId="0" applyNumberFormat="1" applyFont="1" applyFill="1" applyBorder="1" applyAlignment="1">
      <alignment horizontal="right" wrapText="1"/>
    </xf>
    <xf numFmtId="16" fontId="2" fillId="57" borderId="15" xfId="0" quotePrefix="1" applyNumberFormat="1" applyFont="1" applyFill="1" applyBorder="1" applyAlignment="1">
      <alignment horizontal="center" vertical="center" wrapText="1"/>
    </xf>
    <xf numFmtId="16" fontId="2" fillId="57" borderId="15" xfId="0" quotePrefix="1" applyNumberFormat="1" applyFont="1" applyFill="1" applyBorder="1" applyAlignment="1">
      <alignment horizontal="left" vertical="top" wrapText="1"/>
    </xf>
    <xf numFmtId="0" fontId="2" fillId="57" borderId="15" xfId="0" applyFont="1" applyFill="1" applyBorder="1" applyAlignment="1">
      <alignment horizontal="right" vertical="top" wrapText="1"/>
    </xf>
    <xf numFmtId="0" fontId="2" fillId="57" borderId="19" xfId="0" applyFont="1" applyFill="1" applyBorder="1" applyAlignment="1">
      <alignment wrapText="1"/>
    </xf>
    <xf numFmtId="0" fontId="2" fillId="57" borderId="19" xfId="0" applyFont="1" applyFill="1" applyBorder="1" applyAlignment="1"/>
    <xf numFmtId="0" fontId="2" fillId="57" borderId="16" xfId="0" applyFont="1" applyFill="1" applyBorder="1" applyAlignment="1"/>
    <xf numFmtId="0" fontId="2" fillId="57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16" fontId="2" fillId="0" borderId="15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Fill="1" applyBorder="1" applyAlignment="1">
      <alignment horizontal="left" vertical="top" wrapText="1"/>
    </xf>
    <xf numFmtId="16" fontId="2" fillId="57" borderId="15" xfId="0" applyNumberFormat="1" applyFont="1" applyFill="1" applyBorder="1" applyAlignment="1">
      <alignment horizontal="center" vertical="center" wrapText="1"/>
    </xf>
    <xf numFmtId="0" fontId="93" fillId="57" borderId="15" xfId="0" applyFont="1" applyFill="1" applyBorder="1" applyAlignment="1">
      <alignment horizontal="right" wrapText="1"/>
    </xf>
    <xf numFmtId="0" fontId="2" fillId="57" borderId="15" xfId="0" quotePrefix="1" applyFont="1" applyFill="1" applyBorder="1" applyAlignment="1">
      <alignment horizontal="left" vertical="top" wrapText="1"/>
    </xf>
    <xf numFmtId="16" fontId="2" fillId="57" borderId="15" xfId="0" applyNumberFormat="1" applyFont="1" applyFill="1" applyBorder="1" applyAlignment="1">
      <alignment horizontal="left" vertical="top" wrapText="1"/>
    </xf>
    <xf numFmtId="0" fontId="3" fillId="57" borderId="19" xfId="0" applyFont="1" applyFill="1" applyBorder="1" applyAlignment="1">
      <alignment wrapText="1"/>
    </xf>
    <xf numFmtId="0" fontId="3" fillId="57" borderId="19" xfId="0" applyFont="1" applyFill="1" applyBorder="1" applyAlignment="1"/>
    <xf numFmtId="0" fontId="3" fillId="57" borderId="16" xfId="0" applyFont="1" applyFill="1" applyBorder="1" applyAlignment="1"/>
    <xf numFmtId="0" fontId="2" fillId="57" borderId="20" xfId="0" applyFont="1" applyFill="1" applyBorder="1"/>
    <xf numFmtId="0" fontId="3" fillId="57" borderId="23" xfId="0" applyFont="1" applyFill="1" applyBorder="1" applyAlignment="1">
      <alignment wrapText="1"/>
    </xf>
    <xf numFmtId="0" fontId="3" fillId="57" borderId="21" xfId="0" applyFont="1" applyFill="1" applyBorder="1" applyAlignment="1">
      <alignment horizontal="center" vertical="center"/>
    </xf>
    <xf numFmtId="2" fontId="2" fillId="57" borderId="15" xfId="0" applyNumberFormat="1" applyFont="1" applyFill="1" applyBorder="1" applyAlignment="1">
      <alignment horizontal="right" wrapText="1"/>
    </xf>
    <xf numFmtId="49" fontId="2" fillId="57" borderId="15" xfId="0" applyNumberFormat="1" applyFont="1" applyFill="1" applyBorder="1" applyAlignment="1">
      <alignment horizontal="center" vertical="center"/>
    </xf>
    <xf numFmtId="0" fontId="3" fillId="57" borderId="20" xfId="0" applyFont="1" applyFill="1" applyBorder="1"/>
    <xf numFmtId="0" fontId="2" fillId="57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57" borderId="19" xfId="0" applyFont="1" applyFill="1" applyBorder="1" applyAlignment="1">
      <alignment horizontal="center" wrapText="1"/>
    </xf>
    <xf numFmtId="0" fontId="2" fillId="57" borderId="16" xfId="0" applyFont="1" applyFill="1" applyBorder="1"/>
    <xf numFmtId="0" fontId="3" fillId="57" borderId="15" xfId="0" applyFont="1" applyFill="1" applyBorder="1" applyAlignment="1">
      <alignment horizontal="center" vertical="center" wrapText="1"/>
    </xf>
    <xf numFmtId="0" fontId="4" fillId="57" borderId="0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4" fillId="57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57" borderId="0" xfId="0" applyFont="1" applyFill="1" applyAlignment="1" applyProtection="1">
      <alignment horizontal="center" vertical="center" wrapText="1"/>
      <protection locked="0"/>
    </xf>
    <xf numFmtId="0" fontId="11" fillId="57" borderId="0" xfId="0" applyFont="1" applyFill="1" applyAlignment="1" applyProtection="1">
      <alignment horizontal="center" vertical="center" wrapText="1"/>
      <protection locked="0"/>
    </xf>
    <xf numFmtId="0" fontId="12" fillId="57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3" fillId="57" borderId="0" xfId="0" applyFont="1" applyFill="1" applyAlignment="1" applyProtection="1">
      <alignment horizontal="center" vertical="center" wrapText="1"/>
      <protection locked="0"/>
    </xf>
    <xf numFmtId="0" fontId="12" fillId="57" borderId="0" xfId="0" applyFont="1" applyFill="1" applyAlignment="1" applyProtection="1">
      <alignment horizontal="center" vertical="center" wrapText="1"/>
      <protection locked="0"/>
    </xf>
    <xf numFmtId="0" fontId="2" fillId="57" borderId="0" xfId="0" applyFont="1" applyFill="1" applyAlignment="1" applyProtection="1">
      <alignment horizontal="center" vertical="center" wrapText="1"/>
      <protection locked="0"/>
    </xf>
    <xf numFmtId="0" fontId="39" fillId="57" borderId="0" xfId="0" applyFont="1" applyFill="1" applyAlignment="1" applyProtection="1">
      <alignment horizontal="center" vertical="center" wrapText="1"/>
      <protection locked="0"/>
    </xf>
    <xf numFmtId="0" fontId="39" fillId="57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2" fillId="57" borderId="0" xfId="0" applyFont="1" applyFill="1" applyAlignment="1" applyProtection="1">
      <alignment vertical="center" wrapText="1"/>
      <protection locked="0"/>
    </xf>
    <xf numFmtId="0" fontId="0" fillId="57" borderId="0" xfId="0" applyFill="1" applyAlignment="1" applyProtection="1">
      <alignment vertical="center" wrapText="1"/>
      <protection locked="0"/>
    </xf>
    <xf numFmtId="0" fontId="3" fillId="57" borderId="0" xfId="0" applyFont="1" applyFill="1" applyAlignment="1" applyProtection="1">
      <alignment horizontal="center" vertical="center" wrapText="1"/>
      <protection locked="0"/>
    </xf>
    <xf numFmtId="0" fontId="6" fillId="57" borderId="0" xfId="0" applyFont="1" applyFill="1" applyAlignment="1" applyProtection="1">
      <alignment horizontal="center" vertical="center" wrapText="1"/>
      <protection locked="0"/>
    </xf>
    <xf numFmtId="0" fontId="6" fillId="57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57" borderId="0" xfId="0" applyFont="1" applyFill="1" applyAlignment="1" applyProtection="1">
      <alignment vertical="center" wrapText="1"/>
      <protection locked="0"/>
    </xf>
    <xf numFmtId="0" fontId="7" fillId="0" borderId="29" xfId="0" applyFont="1" applyFill="1" applyBorder="1" applyAlignment="1" applyProtection="1">
      <alignment horizontal="right" vertical="center" wrapText="1"/>
      <protection locked="0"/>
    </xf>
    <xf numFmtId="0" fontId="3" fillId="57" borderId="1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2" fillId="60" borderId="16" xfId="0" applyFont="1" applyFill="1" applyBorder="1" applyAlignment="1" applyProtection="1">
      <alignment horizontal="left" vertical="center" wrapText="1"/>
      <protection locked="0"/>
    </xf>
    <xf numFmtId="0" fontId="1" fillId="60" borderId="20" xfId="0" applyFont="1" applyFill="1" applyBorder="1" applyAlignment="1" applyProtection="1">
      <alignment horizontal="left" vertical="center" wrapText="1"/>
      <protection locked="0"/>
    </xf>
    <xf numFmtId="0" fontId="1" fillId="60" borderId="19" xfId="0" applyFont="1" applyFill="1" applyBorder="1" applyAlignment="1" applyProtection="1">
      <alignment horizontal="left" vertical="center" wrapText="1"/>
      <protection locked="0"/>
    </xf>
    <xf numFmtId="0" fontId="2" fillId="57" borderId="0" xfId="0" applyFont="1" applyFill="1" applyAlignment="1" applyProtection="1">
      <alignment horizontal="left" vertical="center" wrapText="1"/>
      <protection locked="0"/>
    </xf>
    <xf numFmtId="2" fontId="2" fillId="57" borderId="29" xfId="0" applyNumberFormat="1" applyFont="1" applyFill="1" applyBorder="1" applyAlignment="1" applyProtection="1">
      <alignment horizontal="center" vertical="center" wrapText="1"/>
      <protection locked="0"/>
    </xf>
    <xf numFmtId="2" fontId="2" fillId="57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930" applyFont="1" applyBorder="1" applyAlignment="1">
      <alignment horizontal="left" vertical="top" wrapText="1"/>
    </xf>
    <xf numFmtId="0" fontId="2" fillId="0" borderId="0" xfId="930" applyFont="1" applyAlignment="1">
      <alignment horizontal="center" vertical="top" wrapText="1"/>
    </xf>
    <xf numFmtId="0" fontId="14" fillId="0" borderId="0" xfId="930" applyFont="1" applyFill="1" applyBorder="1" applyAlignment="1">
      <alignment horizontal="left" vertical="center" wrapText="1"/>
    </xf>
    <xf numFmtId="0" fontId="2" fillId="0" borderId="0" xfId="930" applyFont="1" applyFill="1" applyBorder="1" applyAlignment="1">
      <alignment horizontal="left" vertical="top" wrapText="1"/>
    </xf>
    <xf numFmtId="0" fontId="2" fillId="0" borderId="0" xfId="930" applyFont="1" applyFill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4" fillId="0" borderId="0" xfId="930" applyFont="1" applyBorder="1" applyAlignment="1">
      <alignment horizontal="left" vertical="center" wrapText="1"/>
    </xf>
    <xf numFmtId="0" fontId="3" fillId="58" borderId="16" xfId="0" applyFont="1" applyFill="1" applyBorder="1" applyAlignment="1" applyProtection="1">
      <alignment vertical="center" wrapText="1"/>
      <protection locked="0"/>
    </xf>
    <xf numFmtId="0" fontId="6" fillId="58" borderId="20" xfId="0" applyFont="1" applyFill="1" applyBorder="1" applyAlignment="1" applyProtection="1">
      <alignment vertical="center" wrapText="1"/>
      <protection locked="0"/>
    </xf>
    <xf numFmtId="0" fontId="6" fillId="58" borderId="19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6" fillId="0" borderId="20" xfId="0" applyFont="1" applyBorder="1" applyAlignment="1" applyProtection="1">
      <alignment vertical="center"/>
      <protection locked="0"/>
    </xf>
    <xf numFmtId="0" fontId="36" fillId="0" borderId="19" xfId="0" applyFont="1" applyBorder="1" applyAlignment="1" applyProtection="1">
      <alignment vertical="center"/>
      <protection locked="0"/>
    </xf>
    <xf numFmtId="0" fontId="3" fillId="58" borderId="16" xfId="0" applyFont="1" applyFill="1" applyBorder="1" applyAlignment="1" applyProtection="1">
      <alignment horizontal="left" vertical="center"/>
      <protection locked="0"/>
    </xf>
    <xf numFmtId="0" fontId="6" fillId="58" borderId="20" xfId="0" applyFont="1" applyFill="1" applyBorder="1" applyAlignment="1" applyProtection="1">
      <alignment vertical="center"/>
      <protection locked="0"/>
    </xf>
    <xf numFmtId="0" fontId="6" fillId="58" borderId="19" xfId="0" applyFont="1" applyFill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35" fillId="0" borderId="20" xfId="0" applyFont="1" applyBorder="1" applyAlignment="1" applyProtection="1">
      <alignment vertical="center"/>
      <protection locked="0"/>
    </xf>
    <xf numFmtId="0" fontId="35" fillId="0" borderId="19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6" fillId="0" borderId="20" xfId="0" applyFont="1" applyFill="1" applyBorder="1" applyAlignment="1" applyProtection="1">
      <alignment vertical="center"/>
      <protection locked="0"/>
    </xf>
    <xf numFmtId="0" fontId="36" fillId="0" borderId="19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6" fillId="0" borderId="20" xfId="0" applyFont="1" applyBorder="1" applyAlignment="1" applyProtection="1">
      <alignment vertical="center" wrapText="1"/>
      <protection locked="0"/>
    </xf>
    <xf numFmtId="0" fontId="36" fillId="0" borderId="19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/>
      <protection locked="0"/>
    </xf>
    <xf numFmtId="0" fontId="19" fillId="58" borderId="16" xfId="0" applyFont="1" applyFill="1" applyBorder="1" applyAlignment="1" applyProtection="1">
      <alignment horizontal="left" vertical="center"/>
      <protection locked="0"/>
    </xf>
    <xf numFmtId="0" fontId="32" fillId="58" borderId="20" xfId="0" applyFont="1" applyFill="1" applyBorder="1" applyAlignment="1" applyProtection="1">
      <alignment vertical="center"/>
      <protection locked="0"/>
    </xf>
    <xf numFmtId="0" fontId="32" fillId="58" borderId="19" xfId="0" applyFont="1" applyFill="1" applyBorder="1" applyAlignment="1" applyProtection="1">
      <alignment vertical="center"/>
      <protection locked="0"/>
    </xf>
    <xf numFmtId="0" fontId="19" fillId="58" borderId="16" xfId="0" applyFont="1" applyFill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19" fillId="58" borderId="15" xfId="0" applyFont="1" applyFill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 applyProtection="1">
      <alignment vertical="center" wrapText="1"/>
      <protection locked="0"/>
    </xf>
    <xf numFmtId="0" fontId="14" fillId="59" borderId="15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2" fillId="58" borderId="15" xfId="0" applyFont="1" applyFill="1" applyBorder="1" applyAlignment="1" applyProtection="1">
      <alignment vertical="center"/>
      <protection locked="0"/>
    </xf>
    <xf numFmtId="0" fontId="14" fillId="59" borderId="15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" fillId="57" borderId="29" xfId="0" applyFont="1" applyFill="1" applyBorder="1" applyAlignment="1">
      <alignment horizontal="center" vertical="center" wrapText="1"/>
    </xf>
    <xf numFmtId="0" fontId="19" fillId="57" borderId="0" xfId="0" applyFont="1" applyFill="1" applyAlignment="1">
      <alignment horizontal="center" vertical="center" wrapText="1"/>
    </xf>
    <xf numFmtId="0" fontId="0" fillId="57" borderId="0" xfId="0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" fillId="57" borderId="0" xfId="0" applyFont="1" applyFill="1" applyBorder="1" applyAlignment="1">
      <alignment horizontal="left" vertical="center" wrapText="1"/>
    </xf>
    <xf numFmtId="0" fontId="19" fillId="57" borderId="0" xfId="0" applyFont="1" applyFill="1" applyAlignment="1">
      <alignment horizontal="center"/>
    </xf>
    <xf numFmtId="0" fontId="87" fillId="57" borderId="0" xfId="0" applyFont="1" applyFill="1" applyAlignment="1">
      <alignment horizontal="center"/>
    </xf>
    <xf numFmtId="0" fontId="19" fillId="57" borderId="29" xfId="0" applyFont="1" applyFill="1" applyBorder="1" applyAlignment="1">
      <alignment horizontal="center"/>
    </xf>
    <xf numFmtId="0" fontId="87" fillId="57" borderId="29" xfId="0" applyFont="1" applyFill="1" applyBorder="1" applyAlignment="1">
      <alignment horizontal="center"/>
    </xf>
    <xf numFmtId="0" fontId="23" fillId="57" borderId="0" xfId="0" applyFont="1" applyFill="1" applyAlignment="1">
      <alignment horizontal="center" wrapText="1"/>
    </xf>
    <xf numFmtId="0" fontId="87" fillId="57" borderId="0" xfId="0" applyFont="1" applyFill="1" applyAlignment="1">
      <alignment horizontal="center" wrapText="1"/>
    </xf>
    <xf numFmtId="0" fontId="88" fillId="0" borderId="17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5" xfId="0" applyFont="1" applyBorder="1" applyAlignment="1">
      <alignment horizontal="center" vertical="center" wrapText="1"/>
    </xf>
    <xf numFmtId="0" fontId="88" fillId="0" borderId="15" xfId="0" applyFont="1" applyFill="1" applyBorder="1" applyAlignment="1">
      <alignment horizontal="center" vertical="center" wrapText="1"/>
    </xf>
    <xf numFmtId="0" fontId="19" fillId="57" borderId="29" xfId="0" applyFont="1" applyFill="1" applyBorder="1" applyAlignment="1">
      <alignment horizontal="center" vertical="center" wrapText="1"/>
    </xf>
    <xf numFmtId="0" fontId="2" fillId="59" borderId="20" xfId="0" applyFont="1" applyFill="1" applyBorder="1" applyAlignment="1">
      <alignment horizontal="left" vertical="center" wrapText="1"/>
    </xf>
    <xf numFmtId="0" fontId="2" fillId="59" borderId="19" xfId="0" applyFont="1" applyFill="1" applyBorder="1" applyAlignment="1">
      <alignment horizontal="left" vertical="center" wrapText="1"/>
    </xf>
    <xf numFmtId="0" fontId="3" fillId="59" borderId="21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59" borderId="16" xfId="0" applyFont="1" applyFill="1" applyBorder="1" applyAlignment="1">
      <alignment horizontal="left" vertical="center" wrapText="1"/>
    </xf>
    <xf numFmtId="0" fontId="8" fillId="59" borderId="20" xfId="0" applyFont="1" applyFill="1" applyBorder="1" applyAlignment="1">
      <alignment horizontal="left" vertical="center" wrapText="1"/>
    </xf>
    <xf numFmtId="0" fontId="8" fillId="59" borderId="1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3" fillId="59" borderId="16" xfId="0" applyFont="1" applyFill="1" applyBorder="1" applyAlignment="1">
      <alignment horizontal="left" vertical="center" wrapText="1"/>
    </xf>
    <xf numFmtId="0" fontId="3" fillId="59" borderId="20" xfId="0" applyFont="1" applyFill="1" applyBorder="1" applyAlignment="1">
      <alignment horizontal="left" vertical="center" wrapText="1"/>
    </xf>
    <xf numFmtId="0" fontId="6" fillId="59" borderId="19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87" fillId="0" borderId="20" xfId="0" applyFont="1" applyBorder="1"/>
    <xf numFmtId="0" fontId="87" fillId="0" borderId="19" xfId="0" applyFont="1" applyBorder="1"/>
    <xf numFmtId="0" fontId="0" fillId="0" borderId="19" xfId="0" applyBorder="1" applyAlignment="1">
      <alignment vertical="center"/>
    </xf>
    <xf numFmtId="0" fontId="3" fillId="59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57" borderId="18" xfId="0" applyFont="1" applyFill="1" applyBorder="1" applyAlignment="1">
      <alignment horizontal="left"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57" borderId="0" xfId="0" applyFont="1" applyFill="1" applyAlignment="1">
      <alignment wrapText="1"/>
    </xf>
    <xf numFmtId="0" fontId="3" fillId="57" borderId="15" xfId="0" applyFont="1" applyFill="1" applyBorder="1" applyAlignment="1">
      <alignment horizontal="center" vertical="center" wrapText="1"/>
    </xf>
    <xf numFmtId="0" fontId="3" fillId="57" borderId="17" xfId="0" applyFont="1" applyFill="1" applyBorder="1" applyAlignment="1">
      <alignment horizontal="center" vertical="center" wrapText="1"/>
    </xf>
    <xf numFmtId="0" fontId="3" fillId="57" borderId="21" xfId="0" applyFont="1" applyFill="1" applyBorder="1" applyAlignment="1">
      <alignment horizontal="center" vertical="center" wrapText="1"/>
    </xf>
    <xf numFmtId="0" fontId="0" fillId="57" borderId="15" xfId="0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3" fillId="57" borderId="29" xfId="0" applyFont="1" applyFill="1" applyBorder="1" applyAlignment="1">
      <alignment horizontal="center" wrapText="1"/>
    </xf>
    <xf numFmtId="0" fontId="3" fillId="57" borderId="16" xfId="0" applyFont="1" applyFill="1" applyBorder="1" applyAlignment="1">
      <alignment horizontal="left"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3" fillId="57" borderId="20" xfId="0" applyFont="1" applyFill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3" fillId="57" borderId="19" xfId="0" applyFont="1" applyFill="1" applyBorder="1" applyAlignment="1">
      <alignment horizontal="left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57" borderId="23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19" fillId="57" borderId="0" xfId="0" applyFont="1" applyFill="1" applyAlignment="1">
      <alignment horizontal="center" wrapText="1"/>
    </xf>
    <xf numFmtId="0" fontId="3" fillId="57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3" fillId="57" borderId="20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</cellXfs>
  <cellStyles count="10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Linked Cell" xfId="284"/>
    <cellStyle name="Linked Cell 2" xfId="285"/>
    <cellStyle name="Linked Cell 3" xfId="286"/>
    <cellStyle name="Linked Cell 4" xfId="287"/>
    <cellStyle name="Linked Cell 5" xfId="288"/>
    <cellStyle name="Linked Cell 6" xfId="289"/>
    <cellStyle name="Linked Cell 7" xfId="290"/>
    <cellStyle name="Linked Cell 8" xfId="291"/>
    <cellStyle name="Linked Cell 9" xfId="292"/>
    <cellStyle name="Linked Cell_10VSAFAS2,3p" xfId="293"/>
    <cellStyle name="Neutral" xfId="294"/>
    <cellStyle name="Neutral 2" xfId="295"/>
    <cellStyle name="Neutral 3" xfId="296"/>
    <cellStyle name="Neutral 4" xfId="297"/>
    <cellStyle name="Neutral 5" xfId="298"/>
    <cellStyle name="Neutral 6" xfId="299"/>
    <cellStyle name="Neutral 7" xfId="300"/>
    <cellStyle name="Neutral 8" xfId="301"/>
    <cellStyle name="Neutral 9" xfId="302"/>
    <cellStyle name="Neutral_10VSAFAS2,3p" xfId="303"/>
    <cellStyle name="Normal 10" xfId="304"/>
    <cellStyle name="Normal 10 10" xfId="305"/>
    <cellStyle name="Normal 10 10 2" xfId="306"/>
    <cellStyle name="Normal 10 10 2 2" xfId="307"/>
    <cellStyle name="Normal 10 10 2 3" xfId="308"/>
    <cellStyle name="Normal 10 10 3" xfId="309"/>
    <cellStyle name="Normal 10 10 4" xfId="310"/>
    <cellStyle name="Normal 10 11" xfId="311"/>
    <cellStyle name="Normal 10 11 2" xfId="312"/>
    <cellStyle name="Normal 10 11 3" xfId="313"/>
    <cellStyle name="Normal 10 12" xfId="314"/>
    <cellStyle name="Normal 10 12 2" xfId="315"/>
    <cellStyle name="Normal 10 12 3" xfId="316"/>
    <cellStyle name="Normal 10 13" xfId="317"/>
    <cellStyle name="Normal 10 14" xfId="318"/>
    <cellStyle name="Normal 10 15" xfId="319"/>
    <cellStyle name="Normal 10 2" xfId="320"/>
    <cellStyle name="Normal 10 2 2" xfId="321"/>
    <cellStyle name="Normal 10 2 2 2" xfId="322"/>
    <cellStyle name="Normal 10 2 2 3" xfId="323"/>
    <cellStyle name="Normal 10 2 3" xfId="324"/>
    <cellStyle name="Normal 10 2 4" xfId="325"/>
    <cellStyle name="Normal 10 3" xfId="326"/>
    <cellStyle name="Normal 10 3 2" xfId="327"/>
    <cellStyle name="Normal 10 3 2 2" xfId="328"/>
    <cellStyle name="Normal 10 3 2 3" xfId="329"/>
    <cellStyle name="Normal 10 3 3" xfId="330"/>
    <cellStyle name="Normal 10 3 4" xfId="331"/>
    <cellStyle name="Normal 10 4" xfId="332"/>
    <cellStyle name="Normal 10 4 2" xfId="333"/>
    <cellStyle name="Normal 10 4 2 2" xfId="334"/>
    <cellStyle name="Normal 10 4 2 3" xfId="335"/>
    <cellStyle name="Normal 10 4 3" xfId="336"/>
    <cellStyle name="Normal 10 4 4" xfId="337"/>
    <cellStyle name="Normal 10 5" xfId="338"/>
    <cellStyle name="Normal 10 5 2" xfId="339"/>
    <cellStyle name="Normal 10 5 2 2" xfId="340"/>
    <cellStyle name="Normal 10 5 2 3" xfId="341"/>
    <cellStyle name="Normal 10 5 3" xfId="342"/>
    <cellStyle name="Normal 10 5 4" xfId="343"/>
    <cellStyle name="Normal 10 6" xfId="344"/>
    <cellStyle name="Normal 10 6 2" xfId="345"/>
    <cellStyle name="Normal 10 6 2 2" xfId="346"/>
    <cellStyle name="Normal 10 6 2 3" xfId="347"/>
    <cellStyle name="Normal 10 6 3" xfId="348"/>
    <cellStyle name="Normal 10 6 4" xfId="349"/>
    <cellStyle name="Normal 10 7" xfId="350"/>
    <cellStyle name="Normal 10 7 2" xfId="351"/>
    <cellStyle name="Normal 10 7 2 2" xfId="352"/>
    <cellStyle name="Normal 10 7 2 3" xfId="353"/>
    <cellStyle name="Normal 10 7 3" xfId="354"/>
    <cellStyle name="Normal 10 7 4" xfId="355"/>
    <cellStyle name="Normal 10 8" xfId="356"/>
    <cellStyle name="Normal 10 8 2" xfId="357"/>
    <cellStyle name="Normal 10 8 2 2" xfId="358"/>
    <cellStyle name="Normal 10 8 2 3" xfId="359"/>
    <cellStyle name="Normal 10 8 3" xfId="360"/>
    <cellStyle name="Normal 10 8 4" xfId="361"/>
    <cellStyle name="Normal 10 9" xfId="362"/>
    <cellStyle name="Normal 10 9 2" xfId="363"/>
    <cellStyle name="Normal 10 9 2 2" xfId="364"/>
    <cellStyle name="Normal 10 9 2 3" xfId="365"/>
    <cellStyle name="Normal 10 9 3" xfId="366"/>
    <cellStyle name="Normal 10 9 4" xfId="367"/>
    <cellStyle name="Normal 11" xfId="368"/>
    <cellStyle name="Normal 11 10" xfId="369"/>
    <cellStyle name="Normal 11 10 2" xfId="370"/>
    <cellStyle name="Normal 11 11" xfId="371"/>
    <cellStyle name="Normal 11 12" xfId="372"/>
    <cellStyle name="Normal 11 2" xfId="373"/>
    <cellStyle name="Normal 11 2 2" xfId="374"/>
    <cellStyle name="Normal 11 3" xfId="375"/>
    <cellStyle name="Normal 11 3 2" xfId="376"/>
    <cellStyle name="Normal 11 4" xfId="377"/>
    <cellStyle name="Normal 11 4 2" xfId="378"/>
    <cellStyle name="Normal 11 5" xfId="379"/>
    <cellStyle name="Normal 11 5 2" xfId="380"/>
    <cellStyle name="Normal 11 6" xfId="381"/>
    <cellStyle name="Normal 11 6 2" xfId="382"/>
    <cellStyle name="Normal 11 7" xfId="383"/>
    <cellStyle name="Normal 11 7 2" xfId="384"/>
    <cellStyle name="Normal 11 8" xfId="385"/>
    <cellStyle name="Normal 11 8 2" xfId="386"/>
    <cellStyle name="Normal 11 9" xfId="387"/>
    <cellStyle name="Normal 11 9 2" xfId="388"/>
    <cellStyle name="Normal 12" xfId="389"/>
    <cellStyle name="Normal 12 2" xfId="390"/>
    <cellStyle name="Normal 12 3" xfId="391"/>
    <cellStyle name="Normal 12_Nepakeistos VSAFAS formos 2012 metams" xfId="392"/>
    <cellStyle name="Normal 13" xfId="393"/>
    <cellStyle name="Normal 13 2" xfId="394"/>
    <cellStyle name="Normal 13 2 2" xfId="395"/>
    <cellStyle name="Normal 13 2 3" xfId="396"/>
    <cellStyle name="Normal 13 3" xfId="397"/>
    <cellStyle name="Normal 13 3 2" xfId="398"/>
    <cellStyle name="Normal 13 3 3" xfId="399"/>
    <cellStyle name="Normal 13 4" xfId="400"/>
    <cellStyle name="Normal 13 5" xfId="401"/>
    <cellStyle name="Normal 14" xfId="402"/>
    <cellStyle name="Normal 14 2" xfId="403"/>
    <cellStyle name="Normal 14 2 2" xfId="404"/>
    <cellStyle name="Normal 14 2 3" xfId="405"/>
    <cellStyle name="Normal 14 3" xfId="406"/>
    <cellStyle name="Normal 14 3 2" xfId="407"/>
    <cellStyle name="Normal 14 3 3" xfId="408"/>
    <cellStyle name="Normal 14 4" xfId="409"/>
    <cellStyle name="Normal 14 5" xfId="410"/>
    <cellStyle name="Normal 15" xfId="411"/>
    <cellStyle name="Normal 15 2" xfId="412"/>
    <cellStyle name="Normal 15 2 2" xfId="413"/>
    <cellStyle name="Normal 15 2 3" xfId="414"/>
    <cellStyle name="Normal 15 3" xfId="415"/>
    <cellStyle name="Normal 15 3 2" xfId="416"/>
    <cellStyle name="Normal 15 3 3" xfId="417"/>
    <cellStyle name="Normal 15 4" xfId="418"/>
    <cellStyle name="Normal 15 5" xfId="419"/>
    <cellStyle name="Normal 16" xfId="420"/>
    <cellStyle name="Normal 16 10" xfId="421"/>
    <cellStyle name="Normal 16 10 2" xfId="422"/>
    <cellStyle name="Normal 16 10 2 2" xfId="423"/>
    <cellStyle name="Normal 16 10 2 3" xfId="424"/>
    <cellStyle name="Normal 16 10 3" xfId="425"/>
    <cellStyle name="Normal 16 10 4" xfId="426"/>
    <cellStyle name="Normal 16 11" xfId="427"/>
    <cellStyle name="Normal 16 11 2" xfId="428"/>
    <cellStyle name="Normal 16 11 3" xfId="429"/>
    <cellStyle name="Normal 16 11 4" xfId="430"/>
    <cellStyle name="Normal 16 12" xfId="431"/>
    <cellStyle name="Normal 16 12 2" xfId="432"/>
    <cellStyle name="Normal 16 12 3" xfId="433"/>
    <cellStyle name="Normal 16 13" xfId="434"/>
    <cellStyle name="Normal 16 13 10" xfId="435"/>
    <cellStyle name="Normal 16 13 11" xfId="436"/>
    <cellStyle name="Normal 16 13 12" xfId="437"/>
    <cellStyle name="Normal 16 13 2" xfId="438"/>
    <cellStyle name="Normal 16 13 2 2" xfId="439"/>
    <cellStyle name="Normal 16 13 2 2 2" xfId="440"/>
    <cellStyle name="Normal 16 13 2 2 3" xfId="441"/>
    <cellStyle name="Normal 16 13 2 2_VSAKIS-Tarpusavio operacijos-vidines operacijos-ketv-2010 11 15" xfId="442"/>
    <cellStyle name="Normal 16 13 2 3" xfId="443"/>
    <cellStyle name="Normal 16 13 2 4" xfId="444"/>
    <cellStyle name="Normal 16 13 2_VSAKIS-Tarpusavio operacijos-vidines operacijos-ketv-2010 11 15" xfId="445"/>
    <cellStyle name="Normal 16 13 3" xfId="446"/>
    <cellStyle name="Normal 16 13 3 2" xfId="447"/>
    <cellStyle name="Normal 16 13 3 2 2" xfId="448"/>
    <cellStyle name="Normal 16 13 3 2 3" xfId="449"/>
    <cellStyle name="Normal 16 13 3 2_VSAKIS-Tarpusavio operacijos-vidines operacijos-ketv-2010 11 15" xfId="450"/>
    <cellStyle name="Normal 16 13 3 3" xfId="451"/>
    <cellStyle name="Normal 16 13 3 4" xfId="452"/>
    <cellStyle name="Normal 16 13 3_VSAKIS-Tarpusavio operacijos-vidines operacijos-ketv-2010 11 15" xfId="453"/>
    <cellStyle name="Normal 16 13 4" xfId="454"/>
    <cellStyle name="Normal 16 13 4 2" xfId="455"/>
    <cellStyle name="Normal 16 13 4 3" xfId="456"/>
    <cellStyle name="Normal 16 13 4_VSAKIS-Tarpusavio operacijos-vidines operacijos-ketv-2010 11 15" xfId="457"/>
    <cellStyle name="Normal 16 13 5" xfId="458"/>
    <cellStyle name="Normal 16 13 6" xfId="459"/>
    <cellStyle name="Normal 16 13 7" xfId="460"/>
    <cellStyle name="Normal 16 13 9" xfId="461"/>
    <cellStyle name="Normal 16 13_VSAKIS-Tarpusavio operacijos-vidines operacijos-ketv-2010 11 15" xfId="462"/>
    <cellStyle name="Normal 16 14" xfId="463"/>
    <cellStyle name="Normal 16 14 2" xfId="464"/>
    <cellStyle name="Normal 16 14 2 2" xfId="465"/>
    <cellStyle name="Normal 16 14 2 3" xfId="466"/>
    <cellStyle name="Normal 16 14 2_VSAKIS-Tarpusavio operacijos-vidines operacijos-ketv-2010 11 15" xfId="467"/>
    <cellStyle name="Normal 16 14 3" xfId="468"/>
    <cellStyle name="Normal 16 14 4" xfId="469"/>
    <cellStyle name="Normal 16 14_VSAKIS-Tarpusavio operacijos-vidines operacijos-ketv-2010 11 15" xfId="470"/>
    <cellStyle name="Normal 16 15" xfId="471"/>
    <cellStyle name="Normal 16 15 2" xfId="472"/>
    <cellStyle name="Normal 16 15 3" xfId="473"/>
    <cellStyle name="Normal 16 15_VSAKIS-Tarpusavio operacijos-vidines operacijos-ketv-2010 11 15" xfId="474"/>
    <cellStyle name="Normal 16 16" xfId="475"/>
    <cellStyle name="Normal 16 17" xfId="476"/>
    <cellStyle name="Normal 16 18" xfId="477"/>
    <cellStyle name="Normal 16 2" xfId="478"/>
    <cellStyle name="Normal 16 2 2" xfId="479"/>
    <cellStyle name="Normal 16 2 2 2" xfId="480"/>
    <cellStyle name="Normal 16 2 2 3" xfId="481"/>
    <cellStyle name="Normal 16 2 3" xfId="482"/>
    <cellStyle name="Normal 16 2 3 2" xfId="483"/>
    <cellStyle name="Normal 16 2 3 3" xfId="484"/>
    <cellStyle name="Normal 16 2 4" xfId="485"/>
    <cellStyle name="Normal 16 2 5" xfId="486"/>
    <cellStyle name="Normal 16 3" xfId="487"/>
    <cellStyle name="Normal 16 3 2" xfId="488"/>
    <cellStyle name="Normal 16 3 2 2" xfId="489"/>
    <cellStyle name="Normal 16 3 2 3" xfId="490"/>
    <cellStyle name="Normal 16 3 3" xfId="491"/>
    <cellStyle name="Normal 16 3 4" xfId="492"/>
    <cellStyle name="Normal 16 4" xfId="493"/>
    <cellStyle name="Normal 16 4 2" xfId="494"/>
    <cellStyle name="Normal 16 4 2 2" xfId="495"/>
    <cellStyle name="Normal 16 4 2 3" xfId="496"/>
    <cellStyle name="Normal 16 4 3" xfId="497"/>
    <cellStyle name="Normal 16 4 4" xfId="498"/>
    <cellStyle name="Normal 16 5" xfId="499"/>
    <cellStyle name="Normal 16 5 2" xfId="500"/>
    <cellStyle name="Normal 16 5 2 2" xfId="501"/>
    <cellStyle name="Normal 16 5 2 3" xfId="502"/>
    <cellStyle name="Normal 16 5 3" xfId="503"/>
    <cellStyle name="Normal 16 5 4" xfId="504"/>
    <cellStyle name="Normal 16 6" xfId="505"/>
    <cellStyle name="Normal 16 6 2" xfId="506"/>
    <cellStyle name="Normal 16 6 2 2" xfId="507"/>
    <cellStyle name="Normal 16 6 2 3" xfId="508"/>
    <cellStyle name="Normal 16 6 3" xfId="509"/>
    <cellStyle name="Normal 16 6 4" xfId="510"/>
    <cellStyle name="Normal 16 7" xfId="511"/>
    <cellStyle name="Normal 16 7 2" xfId="512"/>
    <cellStyle name="Normal 16 7 2 2" xfId="513"/>
    <cellStyle name="Normal 16 7 2 3" xfId="514"/>
    <cellStyle name="Normal 16 7 3" xfId="515"/>
    <cellStyle name="Normal 16 7 4" xfId="516"/>
    <cellStyle name="Normal 16 7 5" xfId="517"/>
    <cellStyle name="Normal 16 7 6" xfId="518"/>
    <cellStyle name="Normal 16 7_VSAKIS-Tarpusavio operacijos-2010 11 12" xfId="519"/>
    <cellStyle name="Normal 16 8" xfId="520"/>
    <cellStyle name="Normal 16 8 2" xfId="521"/>
    <cellStyle name="Normal 16 8 2 2" xfId="522"/>
    <cellStyle name="Normal 16 8 2 3" xfId="523"/>
    <cellStyle name="Normal 16 8 3" xfId="524"/>
    <cellStyle name="Normal 16 8 4" xfId="525"/>
    <cellStyle name="Normal 16 9" xfId="526"/>
    <cellStyle name="Normal 16 9 2" xfId="527"/>
    <cellStyle name="Normal 16 9 2 2" xfId="528"/>
    <cellStyle name="Normal 16 9 2 3" xfId="529"/>
    <cellStyle name="Normal 16 9 3" xfId="530"/>
    <cellStyle name="Normal 16 9 4" xfId="531"/>
    <cellStyle name="Normal 17" xfId="532"/>
    <cellStyle name="Normal 17 10" xfId="533"/>
    <cellStyle name="Normal 17 10 2" xfId="534"/>
    <cellStyle name="Normal 17 10 2 2" xfId="535"/>
    <cellStyle name="Normal 17 10 2 3" xfId="536"/>
    <cellStyle name="Normal 17 10 3" xfId="537"/>
    <cellStyle name="Normal 17 10 7" xfId="538"/>
    <cellStyle name="Normal 17 11" xfId="539"/>
    <cellStyle name="Normal 17 11 2" xfId="540"/>
    <cellStyle name="Normal 17 11 3" xfId="541"/>
    <cellStyle name="Normal 17 11 4" xfId="542"/>
    <cellStyle name="Normal 17 11 5" xfId="543"/>
    <cellStyle name="Normal 17 11 6" xfId="544"/>
    <cellStyle name="Normal 17 11_VSAKIS-Tarpusavio operacijos-2010 11 12" xfId="545"/>
    <cellStyle name="Normal 17 12" xfId="546"/>
    <cellStyle name="Normal 17 12 2" xfId="547"/>
    <cellStyle name="Normal 17 12 3" xfId="548"/>
    <cellStyle name="Normal 17 13" xfId="549"/>
    <cellStyle name="Normal 17 13 2" xfId="550"/>
    <cellStyle name="Normal 17 13 3" xfId="551"/>
    <cellStyle name="Normal 17 14" xfId="552"/>
    <cellStyle name="Normal 17 2" xfId="553"/>
    <cellStyle name="Normal 17 2 2" xfId="554"/>
    <cellStyle name="Normal 17 2 2 2" xfId="555"/>
    <cellStyle name="Normal 17 2 2 3" xfId="556"/>
    <cellStyle name="Normal 17 2 3" xfId="557"/>
    <cellStyle name="Normal 17 2 4" xfId="558"/>
    <cellStyle name="Normal 17 3" xfId="559"/>
    <cellStyle name="Normal 17 3 2" xfId="560"/>
    <cellStyle name="Normal 17 3 2 2" xfId="561"/>
    <cellStyle name="Normal 17 3 2 3" xfId="562"/>
    <cellStyle name="Normal 17 3 3" xfId="563"/>
    <cellStyle name="Normal 17 3 4" xfId="564"/>
    <cellStyle name="Normal 17 4" xfId="565"/>
    <cellStyle name="Normal 17 4 2" xfId="566"/>
    <cellStyle name="Normal 17 4 2 2" xfId="567"/>
    <cellStyle name="Normal 17 4 2 3" xfId="568"/>
    <cellStyle name="Normal 17 4 3" xfId="569"/>
    <cellStyle name="Normal 17 4 4" xfId="570"/>
    <cellStyle name="Normal 17 5" xfId="571"/>
    <cellStyle name="Normal 17 5 2" xfId="572"/>
    <cellStyle name="Normal 17 5 2 2" xfId="573"/>
    <cellStyle name="Normal 17 5 2 3" xfId="574"/>
    <cellStyle name="Normal 17 5 3" xfId="575"/>
    <cellStyle name="Normal 17 5 4" xfId="576"/>
    <cellStyle name="Normal 17 6" xfId="577"/>
    <cellStyle name="Normal 17 6 2" xfId="578"/>
    <cellStyle name="Normal 17 6 2 2" xfId="579"/>
    <cellStyle name="Normal 17 6 2 3" xfId="580"/>
    <cellStyle name="Normal 17 6 3" xfId="581"/>
    <cellStyle name="Normal 17 6 4" xfId="582"/>
    <cellStyle name="Normal 17 7" xfId="583"/>
    <cellStyle name="Normal 17 7 2" xfId="584"/>
    <cellStyle name="Normal 17 7 2 2" xfId="585"/>
    <cellStyle name="Normal 17 7 2 3" xfId="586"/>
    <cellStyle name="Normal 17 7 3" xfId="587"/>
    <cellStyle name="Normal 17 7 4" xfId="588"/>
    <cellStyle name="Normal 17 8" xfId="589"/>
    <cellStyle name="Normal 17 8 2" xfId="590"/>
    <cellStyle name="Normal 17 8 2 2" xfId="591"/>
    <cellStyle name="Normal 17 8 2 3" xfId="592"/>
    <cellStyle name="Normal 17 8 3" xfId="593"/>
    <cellStyle name="Normal 17 8 4" xfId="594"/>
    <cellStyle name="Normal 17 9" xfId="595"/>
    <cellStyle name="Normal 17 9 2" xfId="596"/>
    <cellStyle name="Normal 17 9 2 2" xfId="597"/>
    <cellStyle name="Normal 17 9 2 3" xfId="598"/>
    <cellStyle name="Normal 17 9 3" xfId="599"/>
    <cellStyle name="Normal 17 9 4" xfId="600"/>
    <cellStyle name="Normal 18" xfId="601"/>
    <cellStyle name="Normal 18 2" xfId="602"/>
    <cellStyle name="Normal 18 2 2" xfId="603"/>
    <cellStyle name="Normal 18 2 3" xfId="604"/>
    <cellStyle name="Normal 18 3" xfId="605"/>
    <cellStyle name="Normal 18 3 2" xfId="606"/>
    <cellStyle name="Normal 18 3 2 2" xfId="607"/>
    <cellStyle name="Normal 18 3 2 2 2" xfId="608"/>
    <cellStyle name="Normal 18 3 2 2 3" xfId="609"/>
    <cellStyle name="Normal 18 3 2 2_VSAKIS-Tarpusavio operacijos-vidines operacijos-ketv-2010 11 15" xfId="610"/>
    <cellStyle name="Normal 18 3 2 3" xfId="611"/>
    <cellStyle name="Normal 18 3 2 4" xfId="612"/>
    <cellStyle name="Normal 18 3 2_VSAKIS-Tarpusavio operacijos-vidines operacijos-ketv-2010 11 15" xfId="613"/>
    <cellStyle name="Normal 18 3 3" xfId="614"/>
    <cellStyle name="Normal 18 3 3 2" xfId="615"/>
    <cellStyle name="Normal 18 3 3 2 2" xfId="616"/>
    <cellStyle name="Normal 18 3 3 2 3" xfId="617"/>
    <cellStyle name="Normal 18 3 3 2_VSAKIS-Tarpusavio operacijos-vidines operacijos-ketv-2010 11 15" xfId="618"/>
    <cellStyle name="Normal 18 3 3 3" xfId="619"/>
    <cellStyle name="Normal 18 3 3 4" xfId="620"/>
    <cellStyle name="Normal 18 3 3_VSAKIS-Tarpusavio operacijos-vidines operacijos-ketv-2010 11 15" xfId="621"/>
    <cellStyle name="Normal 18 3 4" xfId="622"/>
    <cellStyle name="Normal 18 3 4 2" xfId="623"/>
    <cellStyle name="Normal 18 3 4 3" xfId="624"/>
    <cellStyle name="Normal 18 3 4_VSAKIS-Tarpusavio operacijos-vidines operacijos-ketv-2010 11 15" xfId="625"/>
    <cellStyle name="Normal 18 3 5" xfId="626"/>
    <cellStyle name="Normal 18 3 6" xfId="627"/>
    <cellStyle name="Normal 18 3_VSAKIS-Tarpusavio operacijos-vidines operacijos-ketv-2010 11 15" xfId="628"/>
    <cellStyle name="Normal 18 4" xfId="629"/>
    <cellStyle name="Normal 18 4 2" xfId="630"/>
    <cellStyle name="Normal 18 4 2 2" xfId="631"/>
    <cellStyle name="Normal 18 4 2 3" xfId="632"/>
    <cellStyle name="Normal 18 4 2_VSAKIS-Tarpusavio operacijos-vidines operacijos-ketv-2010 11 15" xfId="633"/>
    <cellStyle name="Normal 18 4 3" xfId="634"/>
    <cellStyle name="Normal 18 4 4" xfId="635"/>
    <cellStyle name="Normal 18 4_VSAKIS-Tarpusavio operacijos-vidines operacijos-ketv-2010 11 15" xfId="636"/>
    <cellStyle name="Normal 18 5" xfId="637"/>
    <cellStyle name="Normal 18 5 2" xfId="638"/>
    <cellStyle name="Normal 18 5 3" xfId="639"/>
    <cellStyle name="Normal 18 5_VSAKIS-Tarpusavio operacijos-vidines operacijos-ketv-2010 11 15" xfId="640"/>
    <cellStyle name="Normal 18 6" xfId="641"/>
    <cellStyle name="Normal 18 7" xfId="642"/>
    <cellStyle name="Normal 18 8" xfId="643"/>
    <cellStyle name="Normal 19" xfId="644"/>
    <cellStyle name="Normal 19 10" xfId="645"/>
    <cellStyle name="Normal 19 2" xfId="646"/>
    <cellStyle name="Normal 19 2 2" xfId="647"/>
    <cellStyle name="Normal 19 2 3" xfId="648"/>
    <cellStyle name="Normal 19 2 6" xfId="649"/>
    <cellStyle name="Normal 19 2_VSAKIS-Tarpusavio operacijos-2010 11 12" xfId="650"/>
    <cellStyle name="Normal 19 3" xfId="651"/>
    <cellStyle name="Normal 19 3 2" xfId="652"/>
    <cellStyle name="Normal 19 3 2 2" xfId="653"/>
    <cellStyle name="Normal 19 3 2 2 2" xfId="654"/>
    <cellStyle name="Normal 19 3 2 2 3" xfId="655"/>
    <cellStyle name="Normal 19 3 2 2_VSAKIS-Tarpusavio operacijos-vidines operacijos-ketv-2010 11 15" xfId="656"/>
    <cellStyle name="Normal 19 3 2 3" xfId="657"/>
    <cellStyle name="Normal 19 3 2 4" xfId="658"/>
    <cellStyle name="Normal 19 3 2_VSAKIS-Tarpusavio operacijos-vidines operacijos-ketv-2010 11 15" xfId="659"/>
    <cellStyle name="Normal 19 3 3" xfId="660"/>
    <cellStyle name="Normal 19 3 3 2" xfId="661"/>
    <cellStyle name="Normal 19 3 3 2 2" xfId="662"/>
    <cellStyle name="Normal 19 3 3 2 3" xfId="663"/>
    <cellStyle name="Normal 19 3 3 2_VSAKIS-Tarpusavio operacijos-vidines operacijos-ketv-2010 11 15" xfId="664"/>
    <cellStyle name="Normal 19 3 3 3" xfId="665"/>
    <cellStyle name="Normal 19 3 3 4" xfId="666"/>
    <cellStyle name="Normal 19 3 3_VSAKIS-Tarpusavio operacijos-vidines operacijos-ketv-2010 11 15" xfId="667"/>
    <cellStyle name="Normal 19 3 4" xfId="668"/>
    <cellStyle name="Normal 19 3 4 2" xfId="669"/>
    <cellStyle name="Normal 19 3 4 3" xfId="670"/>
    <cellStyle name="Normal 19 3 4_VSAKIS-Tarpusavio operacijos-vidines operacijos-ketv-2010 11 15" xfId="671"/>
    <cellStyle name="Normal 19 3 5" xfId="672"/>
    <cellStyle name="Normal 19 3 6" xfId="673"/>
    <cellStyle name="Normal 19 3 7" xfId="674"/>
    <cellStyle name="Normal 19 3 7 2" xfId="675"/>
    <cellStyle name="Normal 19 3 8" xfId="676"/>
    <cellStyle name="Normal 19 3_VSAKIS-Tarpusavio operacijos-vidines operacijos-ketv-2010 11 15" xfId="677"/>
    <cellStyle name="Normal 19 4" xfId="678"/>
    <cellStyle name="Normal 19 4 2" xfId="679"/>
    <cellStyle name="Normal 19 4 2 2" xfId="680"/>
    <cellStyle name="Normal 19 4 2 3" xfId="681"/>
    <cellStyle name="Normal 19 4 2_VSAKIS-Tarpusavio operacijos-vidines operacijos-ketv-2010 11 15" xfId="682"/>
    <cellStyle name="Normal 19 4 3" xfId="683"/>
    <cellStyle name="Normal 19 4 4" xfId="684"/>
    <cellStyle name="Normal 19 4_VSAKIS-Tarpusavio operacijos-vidines operacijos-ketv-2010 11 15" xfId="685"/>
    <cellStyle name="Normal 19 5" xfId="686"/>
    <cellStyle name="Normal 19 5 2" xfId="687"/>
    <cellStyle name="Normal 19 5 3" xfId="688"/>
    <cellStyle name="Normal 19 5_VSAKIS-Tarpusavio operacijos-vidines operacijos-ketv-2010 11 15" xfId="689"/>
    <cellStyle name="Normal 19 6" xfId="690"/>
    <cellStyle name="Normal 19 7" xfId="691"/>
    <cellStyle name="Normal 19 8" xfId="692"/>
    <cellStyle name="Normal 19 9" xfId="693"/>
    <cellStyle name="Normal 19_VSAKIS-Tarpusavio operacijos-2010 11 12" xfId="694"/>
    <cellStyle name="Normal 2" xfId="695"/>
    <cellStyle name="Normal 2 10" xfId="696"/>
    <cellStyle name="Normal 2 11" xfId="697"/>
    <cellStyle name="Normal 2 2" xfId="698"/>
    <cellStyle name="Normal 2 2 2" xfId="699"/>
    <cellStyle name="Normal 2 2 2 2" xfId="700"/>
    <cellStyle name="Normal 2 2 2 2 2" xfId="701"/>
    <cellStyle name="Normal 2 2 2 2 3" xfId="702"/>
    <cellStyle name="Normal 2 2 2 3" xfId="703"/>
    <cellStyle name="Normal 2 2 2 4" xfId="704"/>
    <cellStyle name="Normal 2 2 2 41" xfId="705"/>
    <cellStyle name="Normal 2 2 2 5" xfId="706"/>
    <cellStyle name="Normal 2 2 2 6" xfId="707"/>
    <cellStyle name="Normal 2 2 2 7" xfId="708"/>
    <cellStyle name="Normal 2 2 2_VSAKIS-Tarpusavio operacijos-2010 11 12" xfId="709"/>
    <cellStyle name="Normal 2 2 3" xfId="710"/>
    <cellStyle name="Normal 2 2 3 2" xfId="711"/>
    <cellStyle name="Normal 2 2 3 3" xfId="712"/>
    <cellStyle name="Normal 2 2 4" xfId="713"/>
    <cellStyle name="Normal 2 2_VSAKIS-Tarpusavio operacijos-2010 11 12" xfId="714"/>
    <cellStyle name="Normal 2 3" xfId="715"/>
    <cellStyle name="Normal 2 3 2" xfId="716"/>
    <cellStyle name="Normal 2 3 2 2" xfId="717"/>
    <cellStyle name="Normal 2 3 2 3" xfId="718"/>
    <cellStyle name="Normal 2 3 3" xfId="719"/>
    <cellStyle name="Normal 2 3 3 2" xfId="720"/>
    <cellStyle name="Normal 2 3 3 3" xfId="721"/>
    <cellStyle name="Normal 2 3 4" xfId="722"/>
    <cellStyle name="Normal 2 3 5" xfId="723"/>
    <cellStyle name="Normal 2 3 6" xfId="724"/>
    <cellStyle name="Normal 2 3 7" xfId="725"/>
    <cellStyle name="Normal 2 4" xfId="726"/>
    <cellStyle name="Normal 2 5" xfId="727"/>
    <cellStyle name="Normal 2 5 2" xfId="728"/>
    <cellStyle name="Normal 2 5 2 2" xfId="729"/>
    <cellStyle name="Normal 2 5 2 2 2" xfId="730"/>
    <cellStyle name="Normal 2 5 2 2 3" xfId="731"/>
    <cellStyle name="Normal 2 5 2 2_VSAKIS-Tarpusavio operacijos-vidines operacijos-ketv-2010 11 15" xfId="732"/>
    <cellStyle name="Normal 2 5 2 3" xfId="733"/>
    <cellStyle name="Normal 2 5 2 4" xfId="734"/>
    <cellStyle name="Normal 2 5 2_VSAKIS-Tarpusavio operacijos-vidines operacijos-ketv-2010 11 15" xfId="735"/>
    <cellStyle name="Normal 2 5 3" xfId="736"/>
    <cellStyle name="Normal 2 5 3 2" xfId="737"/>
    <cellStyle name="Normal 2 5 3 2 2" xfId="738"/>
    <cellStyle name="Normal 2 5 3 2 3" xfId="739"/>
    <cellStyle name="Normal 2 5 3 2_VSAKIS-Tarpusavio operacijos-vidines operacijos-ketv-2010 11 15" xfId="740"/>
    <cellStyle name="Normal 2 5 3 3" xfId="741"/>
    <cellStyle name="Normal 2 5 3 4" xfId="742"/>
    <cellStyle name="Normal 2 5 3_VSAKIS-Tarpusavio operacijos-vidines operacijos-ketv-2010 11 15" xfId="743"/>
    <cellStyle name="Normal 2 5 4" xfId="744"/>
    <cellStyle name="Normal 2 5 4 2" xfId="745"/>
    <cellStyle name="Normal 2 5 4 3" xfId="746"/>
    <cellStyle name="Normal 2 5 4_VSAKIS-Tarpusavio operacijos-vidines operacijos-ketv-2010 11 15" xfId="747"/>
    <cellStyle name="Normal 2 5 5" xfId="748"/>
    <cellStyle name="Normal 2 5 6" xfId="749"/>
    <cellStyle name="Normal 2 5 7" xfId="750"/>
    <cellStyle name="Normal 2 5_VSAKIS-Tarpusavio operacijos-vidines operacijos-ketv-2010 11 15" xfId="751"/>
    <cellStyle name="Normal 2 6" xfId="752"/>
    <cellStyle name="Normal 2 6 2" xfId="753"/>
    <cellStyle name="Normal 2 6 2 2" xfId="754"/>
    <cellStyle name="Normal 2 6 2 3" xfId="755"/>
    <cellStyle name="Normal 2 6 2_VSAKIS-Tarpusavio operacijos-vidines operacijos-ketv-2010 11 15" xfId="756"/>
    <cellStyle name="Normal 2 6 3" xfId="757"/>
    <cellStyle name="Normal 2 6 4" xfId="758"/>
    <cellStyle name="Normal 2 6_VSAKIS-Tarpusavio operacijos-vidines operacijos-ketv-2010 11 15" xfId="759"/>
    <cellStyle name="Normal 2 7" xfId="760"/>
    <cellStyle name="Normal 2 7 2" xfId="761"/>
    <cellStyle name="Normal 2 7 3" xfId="762"/>
    <cellStyle name="Normal 2 7_VSAKIS-Tarpusavio operacijos-vidines operacijos-ketv-2010 11 15" xfId="763"/>
    <cellStyle name="Normal 2 8" xfId="764"/>
    <cellStyle name="Normal 2 9" xfId="765"/>
    <cellStyle name="Normal 2 9 2" xfId="766"/>
    <cellStyle name="Normal 2_VSAKIS-Tarpusavio operacijos-2010 11 12" xfId="767"/>
    <cellStyle name="Normal 20" xfId="768"/>
    <cellStyle name="Normal 20 2" xfId="769"/>
    <cellStyle name="Normal 20 2 2" xfId="770"/>
    <cellStyle name="Normal 20 2 3" xfId="771"/>
    <cellStyle name="Normal 20 2 4" xfId="772"/>
    <cellStyle name="Normal 20 2_VSAKIS-Tarpusavio operacijos-2010 11 12" xfId="773"/>
    <cellStyle name="Normal 20 3" xfId="774"/>
    <cellStyle name="Normal 20 4" xfId="775"/>
    <cellStyle name="Normal 20 41" xfId="776"/>
    <cellStyle name="Normal 20 41 2" xfId="777"/>
    <cellStyle name="Normal 20 5" xfId="778"/>
    <cellStyle name="Normal 20 6" xfId="779"/>
    <cellStyle name="Normal 20_VSAKIS-Tarpusavio operacijos-2010 11 12" xfId="780"/>
    <cellStyle name="Normal 21" xfId="781"/>
    <cellStyle name="Normal 21 10" xfId="782"/>
    <cellStyle name="Normal 21 11" xfId="783"/>
    <cellStyle name="Normal 21 12" xfId="784"/>
    <cellStyle name="Normal 21 2" xfId="785"/>
    <cellStyle name="Normal 21 2 11" xfId="786"/>
    <cellStyle name="Normal 21 2 2" xfId="787"/>
    <cellStyle name="Normal 21 2 2 2" xfId="788"/>
    <cellStyle name="Normal 21 2 2 2 2" xfId="789"/>
    <cellStyle name="Normal 21 2 2 2 3" xfId="790"/>
    <cellStyle name="Normal 21 2 2 2_VSAKIS-Tarpusavio operacijos-vidines operacijos-ketv-2010 11 15" xfId="791"/>
    <cellStyle name="Normal 21 2 2 3" xfId="792"/>
    <cellStyle name="Normal 21 2 2 4" xfId="793"/>
    <cellStyle name="Normal 21 2 2 5" xfId="794"/>
    <cellStyle name="Normal 21 2 2 5 2" xfId="795"/>
    <cellStyle name="Normal 21 2 2 5 7" xfId="796"/>
    <cellStyle name="Normal 21 2 2 5_VSAKIS-Tarpusavio operacijos-vidines operacijos-ketv-2010 11 15" xfId="797"/>
    <cellStyle name="Normal 21 2 2_VSAKIS-Tarpusavio operacijos-vidines operacijos-ketv-2010 11 15" xfId="798"/>
    <cellStyle name="Normal 21 2 3" xfId="799"/>
    <cellStyle name="Normal 21 2 3 2" xfId="800"/>
    <cellStyle name="Normal 21 2 3 3" xfId="801"/>
    <cellStyle name="Normal 21 2 3_VSAKIS-Tarpusavio operacijos-vidines operacijos-ketv-2010 11 15" xfId="802"/>
    <cellStyle name="Normal 21 2 4" xfId="803"/>
    <cellStyle name="Normal 21 2 5" xfId="804"/>
    <cellStyle name="Normal 21 2 6" xfId="805"/>
    <cellStyle name="Normal 21 2 6 2" xfId="806"/>
    <cellStyle name="Normal 21 2 6_VSAKIS-Tarpusavio operacijos-vidines operacijos-ketv-2010 11 15" xfId="807"/>
    <cellStyle name="Normal 21 2_VSAKIS-Tarpusavio operacijos-vidines operacijos-ketv-2010 11 15" xfId="808"/>
    <cellStyle name="Normal 21 3" xfId="809"/>
    <cellStyle name="Normal 21 3 10" xfId="810"/>
    <cellStyle name="Normal 21 3 2" xfId="811"/>
    <cellStyle name="Normal 21 3 2 2" xfId="812"/>
    <cellStyle name="Normal 21 3 2 3" xfId="813"/>
    <cellStyle name="Normal 21 3 2_VSAKIS-Tarpusavio operacijos-vidines operacijos-ketv-2010 11 15" xfId="814"/>
    <cellStyle name="Normal 21 3 3" xfId="815"/>
    <cellStyle name="Normal 21 3 4" xfId="816"/>
    <cellStyle name="Normal 21 3 5" xfId="817"/>
    <cellStyle name="Normal 21 3_VSAKIS-Tarpusavio operacijos-vidines operacijos-ketv-2010 11 15" xfId="818"/>
    <cellStyle name="Normal 21 4" xfId="819"/>
    <cellStyle name="Normal 21 4 2" xfId="820"/>
    <cellStyle name="Normal 21 4 2 2" xfId="821"/>
    <cellStyle name="Normal 21 4 2 3" xfId="822"/>
    <cellStyle name="Normal 21 4 2_VSAKIS-Tarpusavio operacijos-vidines operacijos-ketv-2010 11 15" xfId="823"/>
    <cellStyle name="Normal 21 4 3" xfId="824"/>
    <cellStyle name="Normal 21 4 4" xfId="825"/>
    <cellStyle name="Normal 21 4_VSAKIS-Tarpusavio operacijos-vidines operacijos-ketv-2010 11 15" xfId="826"/>
    <cellStyle name="Normal 21 5" xfId="827"/>
    <cellStyle name="Normal 21 5 2" xfId="828"/>
    <cellStyle name="Normal 21 5 3" xfId="829"/>
    <cellStyle name="Normal 21 5 4" xfId="830"/>
    <cellStyle name="Normal 21 5 9" xfId="831"/>
    <cellStyle name="Normal 21 5_VSAKIS-Tarpusavio operacijos-vidines operacijos-ketv-2010 11 15" xfId="832"/>
    <cellStyle name="Normal 21 6" xfId="833"/>
    <cellStyle name="Normal 21 6 10" xfId="834"/>
    <cellStyle name="Normal 21 6 2" xfId="835"/>
    <cellStyle name="Normal 21 6 3" xfId="836"/>
    <cellStyle name="Normal 21 6 3 2" xfId="837"/>
    <cellStyle name="Normal 21 6 3_VSAKIS-Tarpusavio operacijos-vidines operacijos-ketv-2010 11 15" xfId="838"/>
    <cellStyle name="Normal 21 6 4" xfId="839"/>
    <cellStyle name="Normal 21 6 5" xfId="840"/>
    <cellStyle name="Normal 21 6 6" xfId="841"/>
    <cellStyle name="Normal 21 6_VSAKIS-Tarpusavio operacijos-vidines operacijos-ketv-2010 11 15" xfId="842"/>
    <cellStyle name="Normal 21 7" xfId="843"/>
    <cellStyle name="Normal 21 8" xfId="844"/>
    <cellStyle name="Normal 21 8 2" xfId="845"/>
    <cellStyle name="Normal 21 8 3" xfId="846"/>
    <cellStyle name="Normal 21 8_VSAKIS-Tarpusavio operacijos-vidines operacijos-ketv-2010 11 15" xfId="847"/>
    <cellStyle name="Normal 21 9" xfId="848"/>
    <cellStyle name="Normal 21_VSAKIS-Tarpusavio operacijos-2010 11 12" xfId="849"/>
    <cellStyle name="Normal 22" xfId="850"/>
    <cellStyle name="Normal 22 2" xfId="851"/>
    <cellStyle name="Normal 22 2 2" xfId="852"/>
    <cellStyle name="Normal 22 2 3" xfId="853"/>
    <cellStyle name="Normal 22 3" xfId="854"/>
    <cellStyle name="Normal 22_VSAKIS-D.A.2.4-PD-2priedas-2010 10 06-EY_ old" xfId="855"/>
    <cellStyle name="Normal 23" xfId="856"/>
    <cellStyle name="Normal 23 2" xfId="857"/>
    <cellStyle name="Normal 23 2 2" xfId="858"/>
    <cellStyle name="Normal 23 2 3" xfId="859"/>
    <cellStyle name="Normal 23 3" xfId="860"/>
    <cellStyle name="Normal 23 3 2" xfId="861"/>
    <cellStyle name="Normal 23 3 3" xfId="862"/>
    <cellStyle name="Normal 23 4" xfId="863"/>
    <cellStyle name="Normal 23 5" xfId="864"/>
    <cellStyle name="Normal 24" xfId="865"/>
    <cellStyle name="Normal 24 2" xfId="866"/>
    <cellStyle name="Normal 24 3" xfId="867"/>
    <cellStyle name="Normal 25" xfId="868"/>
    <cellStyle name="Normal 25 2" xfId="869"/>
    <cellStyle name="Normal 25_VSAKIS-Tarpusavio operacijos-vidines operacijos-ketv-2010 11 15" xfId="870"/>
    <cellStyle name="Normal 26" xfId="871"/>
    <cellStyle name="Normal 26 2" xfId="872"/>
    <cellStyle name="Normal 26 3" xfId="873"/>
    <cellStyle name="Normal 26 6" xfId="874"/>
    <cellStyle name="Normal 27" xfId="875"/>
    <cellStyle name="Normal 27 2" xfId="876"/>
    <cellStyle name="Normal 27 6" xfId="877"/>
    <cellStyle name="Normal 28" xfId="878"/>
    <cellStyle name="Normal 28 2" xfId="879"/>
    <cellStyle name="Normal 28 3" xfId="880"/>
    <cellStyle name="Normal 29" xfId="881"/>
    <cellStyle name="Normal 3" xfId="882"/>
    <cellStyle name="Normal 3 2" xfId="883"/>
    <cellStyle name="Normal 3 3" xfId="884"/>
    <cellStyle name="Normal 3 3 2" xfId="885"/>
    <cellStyle name="Normal 3 3 2 2" xfId="886"/>
    <cellStyle name="Normal 3 3 2 3" xfId="887"/>
    <cellStyle name="Normal 3 3 3" xfId="888"/>
    <cellStyle name="Normal 3 3 4" xfId="889"/>
    <cellStyle name="Normal 3 4" xfId="890"/>
    <cellStyle name="Normal 3 5" xfId="891"/>
    <cellStyle name="Normal 3 6" xfId="892"/>
    <cellStyle name="Normal 3 8" xfId="893"/>
    <cellStyle name="Normal 3_VSAKIS-Tarpusavio operacijos-2010 11 12" xfId="894"/>
    <cellStyle name="Normal 30" xfId="895"/>
    <cellStyle name="Normal 31" xfId="896"/>
    <cellStyle name="Normal 32" xfId="897"/>
    <cellStyle name="Normal 4" xfId="898"/>
    <cellStyle name="Normal 4 2" xfId="899"/>
    <cellStyle name="Normal 4 3" xfId="900"/>
    <cellStyle name="Normal 4 4" xfId="901"/>
    <cellStyle name="Normal 4 5" xfId="902"/>
    <cellStyle name="Normal 4 6" xfId="903"/>
    <cellStyle name="Normal 4_VSAKIS-Tarpusavio operacijos-2010 11 12" xfId="904"/>
    <cellStyle name="Normal 5" xfId="905"/>
    <cellStyle name="Normal 5 2" xfId="906"/>
    <cellStyle name="Normal 5 3" xfId="907"/>
    <cellStyle name="Normal 5 4" xfId="908"/>
    <cellStyle name="Normal 5 4 2" xfId="909"/>
    <cellStyle name="Normal 5 5" xfId="910"/>
    <cellStyle name="Normal 5 6" xfId="911"/>
    <cellStyle name="Normal 6" xfId="912"/>
    <cellStyle name="Normal 6 2" xfId="913"/>
    <cellStyle name="Normal 6 3" xfId="914"/>
    <cellStyle name="Normal 6 4" xfId="915"/>
    <cellStyle name="Normal 7" xfId="916"/>
    <cellStyle name="Normal 7 2" xfId="917"/>
    <cellStyle name="Normal 7 3" xfId="918"/>
    <cellStyle name="Normal 7 4" xfId="919"/>
    <cellStyle name="Normal 7 4 2" xfId="920"/>
    <cellStyle name="Normal 7 5" xfId="921"/>
    <cellStyle name="Normal 7 6" xfId="922"/>
    <cellStyle name="Normal 8" xfId="923"/>
    <cellStyle name="Normal 8 2" xfId="924"/>
    <cellStyle name="Normal 8 3" xfId="925"/>
    <cellStyle name="Normal 9" xfId="926"/>
    <cellStyle name="Normal 9 2" xfId="927"/>
    <cellStyle name="Normal 9 3" xfId="928"/>
    <cellStyle name="Normal_16VSAFAS" xfId="929"/>
    <cellStyle name="Normal_3VSAFASpp" xfId="930"/>
    <cellStyle name="Note" xfId="931"/>
    <cellStyle name="Note 10" xfId="932"/>
    <cellStyle name="Note 2" xfId="933"/>
    <cellStyle name="Note 2 2" xfId="934"/>
    <cellStyle name="Note 2 3" xfId="935"/>
    <cellStyle name="Note 3" xfId="936"/>
    <cellStyle name="Note 3 2" xfId="937"/>
    <cellStyle name="Note 3 3" xfId="938"/>
    <cellStyle name="Note 4" xfId="939"/>
    <cellStyle name="Note 4 2" xfId="940"/>
    <cellStyle name="Note 4 3" xfId="941"/>
    <cellStyle name="Note 5" xfId="942"/>
    <cellStyle name="Note 5 2" xfId="943"/>
    <cellStyle name="Note 5 3" xfId="944"/>
    <cellStyle name="Note 6" xfId="945"/>
    <cellStyle name="Note 6 2" xfId="946"/>
    <cellStyle name="Note 6 3" xfId="947"/>
    <cellStyle name="Note 7" xfId="948"/>
    <cellStyle name="Note 7 2" xfId="949"/>
    <cellStyle name="Note 7 3" xfId="950"/>
    <cellStyle name="Note 8" xfId="951"/>
    <cellStyle name="Note 8 2" xfId="952"/>
    <cellStyle name="Note 8 3" xfId="953"/>
    <cellStyle name="Note 9" xfId="954"/>
    <cellStyle name="Note 9 2" xfId="955"/>
    <cellStyle name="Note 9 3" xfId="956"/>
    <cellStyle name="Note_10VSAFAS2,3p" xfId="957"/>
    <cellStyle name="Output 2" xfId="958"/>
    <cellStyle name="Output 3" xfId="959"/>
    <cellStyle name="Output 4" xfId="960"/>
    <cellStyle name="Output 5" xfId="961"/>
    <cellStyle name="Output 6" xfId="962"/>
    <cellStyle name="Output 7" xfId="963"/>
    <cellStyle name="Output 8" xfId="964"/>
    <cellStyle name="Output 9" xfId="965"/>
    <cellStyle name="Paprastas" xfId="0" builtinId="0"/>
    <cellStyle name="SAPBEXaggData" xfId="966"/>
    <cellStyle name="SAPBEXaggData 2" xfId="967"/>
    <cellStyle name="SAPBEXaggDataEmph" xfId="968"/>
    <cellStyle name="SAPBEXaggItem" xfId="969"/>
    <cellStyle name="SAPBEXaggItem 2" xfId="970"/>
    <cellStyle name="SAPBEXaggItemX" xfId="971"/>
    <cellStyle name="SAPBEXchaText" xfId="972"/>
    <cellStyle name="SAPBEXchaText 2" xfId="973"/>
    <cellStyle name="SAPBEXexcBad7" xfId="974"/>
    <cellStyle name="SAPBEXexcBad7 2" xfId="975"/>
    <cellStyle name="SAPBEXexcBad8" xfId="976"/>
    <cellStyle name="SAPBEXexcBad8 2" xfId="977"/>
    <cellStyle name="SAPBEXexcBad9" xfId="978"/>
    <cellStyle name="SAPBEXexcBad9 2" xfId="979"/>
    <cellStyle name="SAPBEXexcCritical4" xfId="980"/>
    <cellStyle name="SAPBEXexcCritical4 2" xfId="981"/>
    <cellStyle name="SAPBEXexcCritical5" xfId="982"/>
    <cellStyle name="SAPBEXexcCritical5 2" xfId="983"/>
    <cellStyle name="SAPBEXexcCritical6" xfId="984"/>
    <cellStyle name="SAPBEXexcCritical6 2" xfId="985"/>
    <cellStyle name="SAPBEXexcGood1" xfId="986"/>
    <cellStyle name="SAPBEXexcGood1 2" xfId="987"/>
    <cellStyle name="SAPBEXexcGood2" xfId="988"/>
    <cellStyle name="SAPBEXexcGood2 2" xfId="989"/>
    <cellStyle name="SAPBEXexcGood3" xfId="990"/>
    <cellStyle name="SAPBEXexcGood3 2" xfId="991"/>
    <cellStyle name="SAPBEXfilterDrill" xfId="992"/>
    <cellStyle name="SAPBEXfilterDrill 2" xfId="993"/>
    <cellStyle name="SAPBEXfilterItem" xfId="994"/>
    <cellStyle name="SAPBEXfilterItem 2" xfId="995"/>
    <cellStyle name="SAPBEXfilterItem 2 2" xfId="996"/>
    <cellStyle name="SAPBEXfilterItem 2 3" xfId="997"/>
    <cellStyle name="SAPBEXfilterItem 3" xfId="998"/>
    <cellStyle name="SAPBEXfilterItem 4" xfId="999"/>
    <cellStyle name="SAPBEXfilterText" xfId="1000"/>
    <cellStyle name="SAPBEXfilterText 2" xfId="1001"/>
    <cellStyle name="SAPBEXfilterText 2 2" xfId="1002"/>
    <cellStyle name="SAPBEXfilterText 2 3" xfId="1003"/>
    <cellStyle name="SAPBEXfilterText 3" xfId="1004"/>
    <cellStyle name="SAPBEXfilterText 4" xfId="1005"/>
    <cellStyle name="SAPBEXformats" xfId="1006"/>
    <cellStyle name="SAPBEXformats 2" xfId="1007"/>
    <cellStyle name="SAPBEXheaderItem" xfId="1008"/>
    <cellStyle name="SAPBEXheaderItem 2" xfId="1009"/>
    <cellStyle name="SAPBEXheaderText" xfId="1010"/>
    <cellStyle name="SAPBEXheaderText 2" xfId="1011"/>
    <cellStyle name="SAPBEXHLevel0" xfId="1012"/>
    <cellStyle name="SAPBEXHLevel0 2" xfId="1013"/>
    <cellStyle name="SAPBEXHLevel0X" xfId="1014"/>
    <cellStyle name="SAPBEXHLevel0X 2" xfId="1015"/>
    <cellStyle name="SAPBEXHLevel0X 3" xfId="1016"/>
    <cellStyle name="SAPBEXHLevel1" xfId="1017"/>
    <cellStyle name="SAPBEXHLevel1 2" xfId="1018"/>
    <cellStyle name="SAPBEXHLevel1X" xfId="1019"/>
    <cellStyle name="SAPBEXHLevel1X 2" xfId="1020"/>
    <cellStyle name="SAPBEXHLevel1X 3" xfId="1021"/>
    <cellStyle name="SAPBEXHLevel2" xfId="1022"/>
    <cellStyle name="SAPBEXHLevel2 2" xfId="1023"/>
    <cellStyle name="SAPBEXHLevel2X" xfId="1024"/>
    <cellStyle name="SAPBEXHLevel2X 2" xfId="1025"/>
    <cellStyle name="SAPBEXHLevel2X 3" xfId="1026"/>
    <cellStyle name="SAPBEXHLevel3" xfId="1027"/>
    <cellStyle name="SAPBEXHLevel3 2" xfId="1028"/>
    <cellStyle name="SAPBEXHLevel3X" xfId="1029"/>
    <cellStyle name="SAPBEXHLevel3X 2" xfId="1030"/>
    <cellStyle name="SAPBEXHLevel3X 3" xfId="1031"/>
    <cellStyle name="SAPBEXinputData" xfId="1032"/>
    <cellStyle name="SAPBEXinputData 2" xfId="1033"/>
    <cellStyle name="SAPBEXinputData 3" xfId="1034"/>
    <cellStyle name="SAPBEXItemHeader" xfId="1035"/>
    <cellStyle name="SAPBEXresData" xfId="1036"/>
    <cellStyle name="SAPBEXresDataEmph" xfId="1037"/>
    <cellStyle name="SAPBEXresItem" xfId="1038"/>
    <cellStyle name="SAPBEXresItemX" xfId="1039"/>
    <cellStyle name="SAPBEXstdData" xfId="1040"/>
    <cellStyle name="SAPBEXstdData 2" xfId="1041"/>
    <cellStyle name="SAPBEXstdDataEmph" xfId="1042"/>
    <cellStyle name="SAPBEXstdItem" xfId="1043"/>
    <cellStyle name="SAPBEXstdItem 2" xfId="1044"/>
    <cellStyle name="SAPBEXstdItemX" xfId="1045"/>
    <cellStyle name="SAPBEXtitle" xfId="1046"/>
    <cellStyle name="SAPBEXunassignedItem" xfId="1047"/>
    <cellStyle name="SAPBEXunassignedItem 2" xfId="1048"/>
    <cellStyle name="SAPBEXundefined" xfId="1049"/>
    <cellStyle name="Sheet Title" xfId="1050"/>
    <cellStyle name="STYL1 - Style1" xfId="1051"/>
    <cellStyle name="STYL1 - Style1 2" xfId="1052"/>
    <cellStyle name="STYL1 - Style1 3" xfId="1053"/>
    <cellStyle name="Stilius 1" xfId="1054"/>
    <cellStyle name="Table Heading" xfId="1055"/>
    <cellStyle name="Total 2" xfId="1056"/>
    <cellStyle name="Total 2 2" xfId="1057"/>
    <cellStyle name="Total 3" xfId="1058"/>
    <cellStyle name="Total 3 2" xfId="1059"/>
    <cellStyle name="Total 4" xfId="1060"/>
    <cellStyle name="Total 4 2" xfId="1061"/>
    <cellStyle name="Total 5" xfId="1062"/>
    <cellStyle name="Total 5 2" xfId="1063"/>
    <cellStyle name="Total 6" xfId="1064"/>
    <cellStyle name="Total 6 2" xfId="1065"/>
    <cellStyle name="Total 7" xfId="1066"/>
    <cellStyle name="Total 7 2" xfId="1067"/>
    <cellStyle name="Total 8" xfId="1068"/>
    <cellStyle name="Total 8 2" xfId="1069"/>
    <cellStyle name="Total 9" xfId="1070"/>
    <cellStyle name="Total 9 2" xfId="1071"/>
    <cellStyle name="Warning Text 2" xfId="1072"/>
    <cellStyle name="Warning Text 3" xfId="1073"/>
    <cellStyle name="Warning Text 4" xfId="1074"/>
    <cellStyle name="Warning Text 5" xfId="1075"/>
    <cellStyle name="Warning Text 6" xfId="1076"/>
    <cellStyle name="Warning Text 7" xfId="1077"/>
    <cellStyle name="Warning Text 8" xfId="1078"/>
    <cellStyle name="Warning Text 9" xfId="1079"/>
    <cellStyle name="Обычный_FAS_primary docs_MM_SD" xfId="10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M.%20III%20KETV.%20LENTEL&#278;S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workbookViewId="0"/>
  </sheetViews>
  <sheetFormatPr defaultRowHeight="12.75"/>
  <cols>
    <col min="1" max="1" width="6.85546875" customWidth="1"/>
    <col min="2" max="2" width="3.28515625" customWidth="1"/>
    <col min="3" max="3" width="3.42578125" customWidth="1"/>
    <col min="4" max="4" width="43.7109375" customWidth="1"/>
    <col min="5" max="5" width="7.85546875" customWidth="1"/>
    <col min="6" max="6" width="11.140625" customWidth="1"/>
    <col min="7" max="7" width="12.5703125" customWidth="1"/>
  </cols>
  <sheetData>
    <row r="1" spans="1:8">
      <c r="A1" s="10"/>
      <c r="B1" s="11"/>
      <c r="C1" s="11"/>
      <c r="D1" s="11"/>
      <c r="E1" s="12"/>
      <c r="F1" s="139"/>
      <c r="G1" s="139"/>
      <c r="H1" s="214"/>
    </row>
    <row r="2" spans="1:8">
      <c r="A2" s="13"/>
      <c r="B2" s="14"/>
      <c r="C2" s="14"/>
      <c r="D2" s="14"/>
      <c r="E2" s="440" t="s">
        <v>41</v>
      </c>
      <c r="F2" s="441"/>
      <c r="G2" s="441"/>
      <c r="H2" s="214"/>
    </row>
    <row r="3" spans="1:8">
      <c r="A3" s="13"/>
      <c r="B3" s="14"/>
      <c r="C3" s="14"/>
      <c r="D3" s="14"/>
      <c r="E3" s="442" t="s">
        <v>42</v>
      </c>
      <c r="F3" s="443"/>
      <c r="G3" s="443"/>
      <c r="H3" s="214"/>
    </row>
    <row r="4" spans="1:8">
      <c r="A4" s="13"/>
      <c r="B4" s="14"/>
      <c r="C4" s="14"/>
      <c r="D4" s="14"/>
      <c r="E4" s="11"/>
      <c r="F4" s="140"/>
      <c r="G4" s="140"/>
      <c r="H4" s="214"/>
    </row>
    <row r="5" spans="1:8">
      <c r="A5" s="444" t="s">
        <v>43</v>
      </c>
      <c r="B5" s="445"/>
      <c r="C5" s="445"/>
      <c r="D5" s="445"/>
      <c r="E5" s="445"/>
      <c r="F5" s="446"/>
      <c r="G5" s="446"/>
      <c r="H5" s="214"/>
    </row>
    <row r="6" spans="1:8">
      <c r="A6" s="447"/>
      <c r="B6" s="447"/>
      <c r="C6" s="447"/>
      <c r="D6" s="447"/>
      <c r="E6" s="447"/>
      <c r="F6" s="447"/>
      <c r="G6" s="447"/>
      <c r="H6" s="214"/>
    </row>
    <row r="7" spans="1:8">
      <c r="A7" s="448" t="s">
        <v>257</v>
      </c>
      <c r="B7" s="449"/>
      <c r="C7" s="449"/>
      <c r="D7" s="449"/>
      <c r="E7" s="449"/>
      <c r="F7" s="450"/>
      <c r="G7" s="450"/>
      <c r="H7" s="214"/>
    </row>
    <row r="8" spans="1:8">
      <c r="A8" s="451" t="s">
        <v>166</v>
      </c>
      <c r="B8" s="452"/>
      <c r="C8" s="452"/>
      <c r="D8" s="452"/>
      <c r="E8" s="452"/>
      <c r="F8" s="446"/>
      <c r="G8" s="446"/>
      <c r="H8" s="214"/>
    </row>
    <row r="9" spans="1:8">
      <c r="A9" s="453" t="s">
        <v>258</v>
      </c>
      <c r="B9" s="454"/>
      <c r="C9" s="454"/>
      <c r="D9" s="454"/>
      <c r="E9" s="454"/>
      <c r="F9" s="455"/>
      <c r="G9" s="455"/>
      <c r="H9" s="214"/>
    </row>
    <row r="10" spans="1:8">
      <c r="A10" s="456" t="s">
        <v>165</v>
      </c>
      <c r="B10" s="457"/>
      <c r="C10" s="457"/>
      <c r="D10" s="457"/>
      <c r="E10" s="457"/>
      <c r="F10" s="458"/>
      <c r="G10" s="458"/>
      <c r="H10" s="214"/>
    </row>
    <row r="11" spans="1:8">
      <c r="A11" s="458"/>
      <c r="B11" s="458"/>
      <c r="C11" s="458"/>
      <c r="D11" s="458"/>
      <c r="E11" s="458"/>
      <c r="F11" s="458"/>
      <c r="G11" s="458"/>
      <c r="H11" s="214"/>
    </row>
    <row r="12" spans="1:8">
      <c r="A12" s="459"/>
      <c r="B12" s="460"/>
      <c r="C12" s="460"/>
      <c r="D12" s="460"/>
      <c r="E12" s="460"/>
      <c r="F12" s="140"/>
      <c r="G12" s="141"/>
      <c r="H12" s="213"/>
    </row>
    <row r="13" spans="1:8">
      <c r="A13" s="461" t="s">
        <v>44</v>
      </c>
      <c r="B13" s="462"/>
      <c r="C13" s="462"/>
      <c r="D13" s="462"/>
      <c r="E13" s="462"/>
      <c r="F13" s="463"/>
      <c r="G13" s="463"/>
      <c r="H13" s="214"/>
    </row>
    <row r="14" spans="1:8">
      <c r="A14" s="461" t="s">
        <v>284</v>
      </c>
      <c r="B14" s="462"/>
      <c r="C14" s="462"/>
      <c r="D14" s="462"/>
      <c r="E14" s="462"/>
      <c r="F14" s="463"/>
      <c r="G14" s="463"/>
      <c r="H14" s="214"/>
    </row>
    <row r="15" spans="1:8">
      <c r="A15" s="16"/>
      <c r="B15" s="18"/>
      <c r="C15" s="18"/>
      <c r="D15" s="18"/>
      <c r="E15" s="18"/>
      <c r="F15" s="141"/>
      <c r="G15" s="141"/>
      <c r="H15" s="214"/>
    </row>
    <row r="16" spans="1:8">
      <c r="A16" s="464" t="s">
        <v>285</v>
      </c>
      <c r="B16" s="465"/>
      <c r="C16" s="465"/>
      <c r="D16" s="465"/>
      <c r="E16" s="465"/>
      <c r="F16" s="466"/>
      <c r="G16" s="466"/>
      <c r="H16" s="214"/>
    </row>
    <row r="17" spans="1:8">
      <c r="A17" s="453" t="s">
        <v>45</v>
      </c>
      <c r="B17" s="453"/>
      <c r="C17" s="453"/>
      <c r="D17" s="453"/>
      <c r="E17" s="453"/>
      <c r="F17" s="467"/>
      <c r="G17" s="467"/>
      <c r="H17" s="214"/>
    </row>
    <row r="18" spans="1:8">
      <c r="A18" s="16"/>
      <c r="B18" s="15"/>
      <c r="C18" s="15"/>
      <c r="D18" s="468" t="s">
        <v>259</v>
      </c>
      <c r="E18" s="468"/>
      <c r="F18" s="468"/>
      <c r="G18" s="468"/>
      <c r="H18" s="214"/>
    </row>
    <row r="19" spans="1:8" ht="63.75">
      <c r="A19" s="19" t="s">
        <v>46</v>
      </c>
      <c r="B19" s="469" t="s">
        <v>47</v>
      </c>
      <c r="C19" s="470"/>
      <c r="D19" s="471"/>
      <c r="E19" s="177" t="s">
        <v>48</v>
      </c>
      <c r="F19" s="259" t="s">
        <v>286</v>
      </c>
      <c r="G19" s="237" t="s">
        <v>280</v>
      </c>
      <c r="H19" s="213"/>
    </row>
    <row r="20" spans="1:8">
      <c r="A20" s="21" t="s">
        <v>49</v>
      </c>
      <c r="B20" s="22" t="s">
        <v>50</v>
      </c>
      <c r="C20" s="23"/>
      <c r="D20" s="24"/>
      <c r="E20" s="25"/>
      <c r="F20" s="181">
        <f>F21+F27+F38+F39</f>
        <v>87259.64</v>
      </c>
      <c r="G20" s="181">
        <f>G21+G27+G38+G39</f>
        <v>149082.62</v>
      </c>
      <c r="H20" s="214"/>
    </row>
    <row r="21" spans="1:8">
      <c r="A21" s="26" t="s">
        <v>51</v>
      </c>
      <c r="B21" s="27" t="s">
        <v>52</v>
      </c>
      <c r="C21" s="28"/>
      <c r="D21" s="29"/>
      <c r="E21" s="30"/>
      <c r="F21" s="182">
        <f>F22+F23+F24+F25+F26</f>
        <v>0</v>
      </c>
      <c r="G21" s="182">
        <f>G22+G23+G24+G25+G26</f>
        <v>0</v>
      </c>
      <c r="H21" s="213"/>
    </row>
    <row r="22" spans="1:8">
      <c r="A22" s="31" t="s">
        <v>53</v>
      </c>
      <c r="B22" s="32"/>
      <c r="C22" s="33" t="s">
        <v>54</v>
      </c>
      <c r="D22" s="34"/>
      <c r="E22" s="35"/>
      <c r="F22" s="142">
        <v>0</v>
      </c>
      <c r="G22" s="142">
        <v>0</v>
      </c>
      <c r="H22" s="213"/>
    </row>
    <row r="23" spans="1:8">
      <c r="A23" s="31" t="s">
        <v>55</v>
      </c>
      <c r="B23" s="32"/>
      <c r="C23" s="33" t="s">
        <v>56</v>
      </c>
      <c r="D23" s="36"/>
      <c r="E23" s="37"/>
      <c r="F23" s="142">
        <v>0</v>
      </c>
      <c r="G23" s="142">
        <v>0</v>
      </c>
      <c r="H23" s="213"/>
    </row>
    <row r="24" spans="1:8">
      <c r="A24" s="31" t="s">
        <v>57</v>
      </c>
      <c r="B24" s="32"/>
      <c r="C24" s="33" t="s">
        <v>58</v>
      </c>
      <c r="D24" s="36"/>
      <c r="E24" s="37"/>
      <c r="F24" s="142">
        <v>0</v>
      </c>
      <c r="G24" s="142">
        <v>0</v>
      </c>
      <c r="H24" s="213"/>
    </row>
    <row r="25" spans="1:8">
      <c r="A25" s="31" t="s">
        <v>59</v>
      </c>
      <c r="B25" s="32"/>
      <c r="C25" s="33" t="s">
        <v>60</v>
      </c>
      <c r="D25" s="36"/>
      <c r="E25" s="38"/>
      <c r="F25" s="142">
        <v>0</v>
      </c>
      <c r="G25" s="142">
        <v>0</v>
      </c>
      <c r="H25" s="213"/>
    </row>
    <row r="26" spans="1:8">
      <c r="A26" s="39" t="s">
        <v>61</v>
      </c>
      <c r="B26" s="32"/>
      <c r="C26" s="40" t="s">
        <v>62</v>
      </c>
      <c r="D26" s="34"/>
      <c r="E26" s="38"/>
      <c r="F26" s="142">
        <v>0</v>
      </c>
      <c r="G26" s="142">
        <v>0</v>
      </c>
      <c r="H26" s="213"/>
    </row>
    <row r="27" spans="1:8">
      <c r="A27" s="41" t="s">
        <v>63</v>
      </c>
      <c r="B27" s="42" t="s">
        <v>64</v>
      </c>
      <c r="C27" s="43"/>
      <c r="D27" s="44"/>
      <c r="E27" s="26">
        <v>1</v>
      </c>
      <c r="F27" s="182">
        <f>F28+F29+F30+F31+F32+F33+F35+F37+F36+F34</f>
        <v>87259.64</v>
      </c>
      <c r="G27" s="182">
        <f>G28+G29+G30+G31+G32+G33+G35+G37+G36+G34</f>
        <v>149082.62</v>
      </c>
      <c r="H27" s="213"/>
    </row>
    <row r="28" spans="1:8">
      <c r="A28" s="31" t="s">
        <v>65</v>
      </c>
      <c r="B28" s="32"/>
      <c r="C28" s="33" t="s">
        <v>66</v>
      </c>
      <c r="D28" s="36"/>
      <c r="E28" s="37"/>
      <c r="F28" s="142">
        <v>0</v>
      </c>
      <c r="G28" s="142">
        <v>0</v>
      </c>
      <c r="H28" s="213"/>
    </row>
    <row r="29" spans="1:8">
      <c r="A29" s="31" t="s">
        <v>67</v>
      </c>
      <c r="B29" s="32"/>
      <c r="C29" s="33" t="s">
        <v>68</v>
      </c>
      <c r="D29" s="36"/>
      <c r="E29" s="37"/>
      <c r="F29" s="195">
        <v>16730.77</v>
      </c>
      <c r="G29" s="195">
        <v>66922.87</v>
      </c>
      <c r="H29" s="213"/>
    </row>
    <row r="30" spans="1:8">
      <c r="A30" s="31" t="s">
        <v>69</v>
      </c>
      <c r="B30" s="32"/>
      <c r="C30" s="33" t="s">
        <v>70</v>
      </c>
      <c r="D30" s="36"/>
      <c r="E30" s="37"/>
      <c r="F30" s="195">
        <v>0</v>
      </c>
      <c r="G30" s="195">
        <v>0</v>
      </c>
      <c r="H30" s="213"/>
    </row>
    <row r="31" spans="1:8">
      <c r="A31" s="31" t="s">
        <v>71</v>
      </c>
      <c r="B31" s="32"/>
      <c r="C31" s="33" t="s">
        <v>72</v>
      </c>
      <c r="D31" s="36"/>
      <c r="E31" s="37"/>
      <c r="F31" s="195">
        <v>0</v>
      </c>
      <c r="G31" s="195">
        <v>0</v>
      </c>
      <c r="H31" s="213"/>
    </row>
    <row r="32" spans="1:8">
      <c r="A32" s="31" t="s">
        <v>73</v>
      </c>
      <c r="B32" s="32"/>
      <c r="C32" s="33" t="s">
        <v>74</v>
      </c>
      <c r="D32" s="36"/>
      <c r="E32" s="37"/>
      <c r="F32" s="195">
        <v>1330.79</v>
      </c>
      <c r="G32" s="195">
        <v>1565.6</v>
      </c>
      <c r="H32" s="213"/>
    </row>
    <row r="33" spans="1:8">
      <c r="A33" s="31" t="s">
        <v>75</v>
      </c>
      <c r="B33" s="32"/>
      <c r="C33" s="33" t="s">
        <v>76</v>
      </c>
      <c r="D33" s="36"/>
      <c r="E33" s="37"/>
      <c r="F33" s="195">
        <v>68229.86</v>
      </c>
      <c r="G33" s="195">
        <v>78929.87</v>
      </c>
      <c r="H33" s="213"/>
    </row>
    <row r="34" spans="1:8">
      <c r="A34" s="31" t="s">
        <v>77</v>
      </c>
      <c r="B34" s="32"/>
      <c r="C34" s="33" t="s">
        <v>78</v>
      </c>
      <c r="D34" s="36"/>
      <c r="E34" s="37"/>
      <c r="F34" s="195">
        <v>0</v>
      </c>
      <c r="G34" s="195">
        <v>0</v>
      </c>
      <c r="H34" s="213"/>
    </row>
    <row r="35" spans="1:8">
      <c r="A35" s="31" t="s">
        <v>79</v>
      </c>
      <c r="B35" s="32"/>
      <c r="C35" s="33" t="s">
        <v>80</v>
      </c>
      <c r="D35" s="36"/>
      <c r="E35" s="37"/>
      <c r="F35" s="195">
        <v>968.22</v>
      </c>
      <c r="G35" s="195">
        <v>1664.28</v>
      </c>
      <c r="H35" s="213"/>
    </row>
    <row r="36" spans="1:8">
      <c r="A36" s="31" t="s">
        <v>81</v>
      </c>
      <c r="B36" s="46"/>
      <c r="C36" s="47" t="s">
        <v>82</v>
      </c>
      <c r="D36" s="48"/>
      <c r="E36" s="37"/>
      <c r="F36" s="142">
        <v>0</v>
      </c>
      <c r="G36" s="142">
        <v>0</v>
      </c>
      <c r="H36" s="213"/>
    </row>
    <row r="37" spans="1:8">
      <c r="A37" s="31" t="s">
        <v>83</v>
      </c>
      <c r="B37" s="32"/>
      <c r="C37" s="33" t="s">
        <v>84</v>
      </c>
      <c r="D37" s="36"/>
      <c r="E37" s="38"/>
      <c r="F37" s="142">
        <v>0</v>
      </c>
      <c r="G37" s="142">
        <v>0</v>
      </c>
      <c r="H37" s="213"/>
    </row>
    <row r="38" spans="1:8">
      <c r="A38" s="49" t="s">
        <v>85</v>
      </c>
      <c r="B38" s="50" t="s">
        <v>86</v>
      </c>
      <c r="C38" s="50"/>
      <c r="D38" s="38"/>
      <c r="E38" s="38"/>
      <c r="F38" s="142">
        <v>0</v>
      </c>
      <c r="G38" s="142">
        <v>0</v>
      </c>
      <c r="H38" s="213"/>
    </row>
    <row r="39" spans="1:8">
      <c r="A39" s="49" t="s">
        <v>87</v>
      </c>
      <c r="B39" s="50" t="s">
        <v>167</v>
      </c>
      <c r="C39" s="50"/>
      <c r="D39" s="38"/>
      <c r="E39" s="51"/>
      <c r="F39" s="142">
        <v>0</v>
      </c>
      <c r="G39" s="142">
        <v>0</v>
      </c>
      <c r="H39" s="213"/>
    </row>
    <row r="40" spans="1:8">
      <c r="A40" s="20" t="s">
        <v>88</v>
      </c>
      <c r="B40" s="52" t="s">
        <v>89</v>
      </c>
      <c r="C40" s="53"/>
      <c r="D40" s="54"/>
      <c r="E40" s="37"/>
      <c r="F40" s="142">
        <v>0</v>
      </c>
      <c r="G40" s="142">
        <v>0</v>
      </c>
      <c r="H40" s="213"/>
    </row>
    <row r="41" spans="1:8">
      <c r="A41" s="21" t="s">
        <v>90</v>
      </c>
      <c r="B41" s="22" t="s">
        <v>91</v>
      </c>
      <c r="C41" s="23"/>
      <c r="D41" s="24"/>
      <c r="E41" s="55"/>
      <c r="F41" s="181">
        <f>F42+F48+F49+F56+F57</f>
        <v>131407.36000000002</v>
      </c>
      <c r="G41" s="181">
        <f>G42+G48+G49+G56+G57</f>
        <v>109087.16</v>
      </c>
      <c r="H41" s="213"/>
    </row>
    <row r="42" spans="1:8">
      <c r="A42" s="26" t="s">
        <v>51</v>
      </c>
      <c r="B42" s="27" t="s">
        <v>92</v>
      </c>
      <c r="C42" s="56"/>
      <c r="D42" s="57"/>
      <c r="E42" s="26">
        <v>2</v>
      </c>
      <c r="F42" s="182">
        <f>F43+F44+F45+F46+F47</f>
        <v>130.65</v>
      </c>
      <c r="G42" s="182">
        <f>G43+G44+G45+G46+G47</f>
        <v>45.49</v>
      </c>
      <c r="H42" s="213"/>
    </row>
    <row r="43" spans="1:8">
      <c r="A43" s="58" t="s">
        <v>53</v>
      </c>
      <c r="B43" s="46"/>
      <c r="C43" s="47" t="s">
        <v>93</v>
      </c>
      <c r="D43" s="48"/>
      <c r="E43" s="37"/>
      <c r="F43" s="142">
        <v>0</v>
      </c>
      <c r="G43" s="142">
        <v>0</v>
      </c>
      <c r="H43" s="213"/>
    </row>
    <row r="44" spans="1:8">
      <c r="A44" s="58" t="s">
        <v>55</v>
      </c>
      <c r="B44" s="46"/>
      <c r="C44" s="47" t="s">
        <v>94</v>
      </c>
      <c r="D44" s="48"/>
      <c r="E44" s="37"/>
      <c r="F44" s="142">
        <v>130.65</v>
      </c>
      <c r="G44" s="142">
        <v>45.49</v>
      </c>
      <c r="H44" s="213"/>
    </row>
    <row r="45" spans="1:8">
      <c r="A45" s="58" t="s">
        <v>57</v>
      </c>
      <c r="B45" s="46"/>
      <c r="C45" s="47" t="s">
        <v>95</v>
      </c>
      <c r="D45" s="48"/>
      <c r="E45" s="37"/>
      <c r="F45" s="142">
        <v>0</v>
      </c>
      <c r="G45" s="142">
        <v>0</v>
      </c>
      <c r="H45" s="213"/>
    </row>
    <row r="46" spans="1:8">
      <c r="A46" s="58" t="s">
        <v>59</v>
      </c>
      <c r="B46" s="46"/>
      <c r="C46" s="47" t="s">
        <v>96</v>
      </c>
      <c r="D46" s="48"/>
      <c r="E46" s="37"/>
      <c r="F46" s="142">
        <v>0</v>
      </c>
      <c r="G46" s="142">
        <v>0</v>
      </c>
      <c r="H46" s="213"/>
    </row>
    <row r="47" spans="1:8">
      <c r="A47" s="58" t="s">
        <v>61</v>
      </c>
      <c r="B47" s="59"/>
      <c r="C47" s="472" t="s">
        <v>97</v>
      </c>
      <c r="D47" s="473"/>
      <c r="E47" s="37"/>
      <c r="F47" s="142">
        <v>0</v>
      </c>
      <c r="G47" s="142">
        <v>0</v>
      </c>
      <c r="H47" s="213"/>
    </row>
    <row r="48" spans="1:8">
      <c r="A48" s="60" t="s">
        <v>63</v>
      </c>
      <c r="B48" s="61" t="s">
        <v>98</v>
      </c>
      <c r="C48" s="62"/>
      <c r="D48" s="63"/>
      <c r="E48" s="49">
        <v>3</v>
      </c>
      <c r="F48" s="195">
        <v>595.01</v>
      </c>
      <c r="G48" s="195">
        <v>530.91</v>
      </c>
      <c r="H48" s="213"/>
    </row>
    <row r="49" spans="1:8">
      <c r="A49" s="26" t="s">
        <v>85</v>
      </c>
      <c r="B49" s="27" t="s">
        <v>99</v>
      </c>
      <c r="C49" s="56"/>
      <c r="D49" s="57"/>
      <c r="E49" s="45"/>
      <c r="F49" s="182">
        <f>F50+F51+F52+F53+F54+F55</f>
        <v>82631.87000000001</v>
      </c>
      <c r="G49" s="182">
        <f>G50+G51+G52+G53+G54+G55</f>
        <v>35415.440000000002</v>
      </c>
      <c r="H49" s="213"/>
    </row>
    <row r="50" spans="1:8">
      <c r="A50" s="58" t="s">
        <v>100</v>
      </c>
      <c r="B50" s="64"/>
      <c r="C50" s="65" t="s">
        <v>101</v>
      </c>
      <c r="D50" s="66"/>
      <c r="E50" s="38"/>
      <c r="F50" s="142">
        <v>0</v>
      </c>
      <c r="G50" s="142">
        <v>0</v>
      </c>
      <c r="H50" s="213"/>
    </row>
    <row r="51" spans="1:8">
      <c r="A51" s="67" t="s">
        <v>102</v>
      </c>
      <c r="B51" s="46"/>
      <c r="C51" s="47" t="s">
        <v>103</v>
      </c>
      <c r="D51" s="68"/>
      <c r="E51" s="69"/>
      <c r="F51" s="143">
        <v>0</v>
      </c>
      <c r="G51" s="143">
        <v>0</v>
      </c>
      <c r="H51" s="213"/>
    </row>
    <row r="52" spans="1:8">
      <c r="A52" s="58" t="s">
        <v>104</v>
      </c>
      <c r="B52" s="46"/>
      <c r="C52" s="47" t="s">
        <v>105</v>
      </c>
      <c r="D52" s="48"/>
      <c r="E52" s="60"/>
      <c r="F52" s="142">
        <v>0</v>
      </c>
      <c r="G52" s="142">
        <v>0</v>
      </c>
      <c r="H52" s="213"/>
    </row>
    <row r="53" spans="1:8">
      <c r="A53" s="58" t="s">
        <v>106</v>
      </c>
      <c r="B53" s="46"/>
      <c r="C53" s="472" t="s">
        <v>107</v>
      </c>
      <c r="D53" s="473"/>
      <c r="E53" s="157">
        <v>4</v>
      </c>
      <c r="F53" s="195">
        <v>6082.83</v>
      </c>
      <c r="G53" s="195">
        <v>6408.3</v>
      </c>
      <c r="H53" s="213"/>
    </row>
    <row r="54" spans="1:8">
      <c r="A54" s="58" t="s">
        <v>108</v>
      </c>
      <c r="B54" s="46"/>
      <c r="C54" s="47" t="s">
        <v>109</v>
      </c>
      <c r="D54" s="48"/>
      <c r="E54" s="202">
        <v>5</v>
      </c>
      <c r="F54" s="195">
        <v>76541.570000000007</v>
      </c>
      <c r="G54" s="195">
        <v>28318.52</v>
      </c>
      <c r="H54" s="213"/>
    </row>
    <row r="55" spans="1:8">
      <c r="A55" s="58" t="s">
        <v>110</v>
      </c>
      <c r="B55" s="46"/>
      <c r="C55" s="47" t="s">
        <v>111</v>
      </c>
      <c r="D55" s="48"/>
      <c r="E55" s="60"/>
      <c r="F55" s="195">
        <v>7.47</v>
      </c>
      <c r="G55" s="195">
        <v>688.62</v>
      </c>
      <c r="H55" s="213"/>
    </row>
    <row r="56" spans="1:8">
      <c r="A56" s="60" t="s">
        <v>87</v>
      </c>
      <c r="B56" s="71" t="s">
        <v>112</v>
      </c>
      <c r="C56" s="71"/>
      <c r="D56" s="72"/>
      <c r="E56" s="70"/>
      <c r="F56" s="142">
        <v>0</v>
      </c>
      <c r="G56" s="142">
        <v>0</v>
      </c>
      <c r="H56" s="213"/>
    </row>
    <row r="57" spans="1:8">
      <c r="A57" s="60" t="s">
        <v>113</v>
      </c>
      <c r="B57" s="71" t="s">
        <v>114</v>
      </c>
      <c r="C57" s="71"/>
      <c r="D57" s="72"/>
      <c r="E57" s="49"/>
      <c r="F57" s="195">
        <v>48049.83</v>
      </c>
      <c r="G57" s="195">
        <v>73095.320000000007</v>
      </c>
      <c r="H57" s="213"/>
    </row>
    <row r="58" spans="1:8">
      <c r="A58" s="73"/>
      <c r="B58" s="74" t="s">
        <v>115</v>
      </c>
      <c r="C58" s="75"/>
      <c r="D58" s="76"/>
      <c r="E58" s="77"/>
      <c r="F58" s="183">
        <f>F20+F40+F41</f>
        <v>218667</v>
      </c>
      <c r="G58" s="183">
        <f>G20+G40+G41</f>
        <v>258169.78</v>
      </c>
      <c r="H58" s="213"/>
    </row>
    <row r="59" spans="1:8">
      <c r="A59" s="21" t="s">
        <v>116</v>
      </c>
      <c r="B59" s="22" t="s">
        <v>117</v>
      </c>
      <c r="C59" s="22"/>
      <c r="D59" s="78"/>
      <c r="E59" s="114">
        <v>6</v>
      </c>
      <c r="F59" s="181">
        <f>F60+F61+F62+F63</f>
        <v>105430.43</v>
      </c>
      <c r="G59" s="181">
        <f>G60+G61+G62+G63</f>
        <v>168365.8</v>
      </c>
      <c r="H59" s="213"/>
    </row>
    <row r="60" spans="1:8">
      <c r="A60" s="49" t="s">
        <v>51</v>
      </c>
      <c r="B60" s="71" t="s">
        <v>118</v>
      </c>
      <c r="C60" s="71"/>
      <c r="D60" s="72"/>
      <c r="E60" s="60"/>
      <c r="F60" s="195">
        <v>378.88</v>
      </c>
      <c r="G60" s="195">
        <v>0</v>
      </c>
      <c r="H60" s="213"/>
    </row>
    <row r="61" spans="1:8">
      <c r="A61" s="79" t="s">
        <v>63</v>
      </c>
      <c r="B61" s="203" t="s">
        <v>119</v>
      </c>
      <c r="C61" s="204"/>
      <c r="D61" s="205"/>
      <c r="E61" s="207"/>
      <c r="F61" s="208">
        <v>32764.46</v>
      </c>
      <c r="G61" s="208">
        <v>36574.339999999997</v>
      </c>
      <c r="H61" s="213"/>
    </row>
    <row r="62" spans="1:8">
      <c r="A62" s="49" t="s">
        <v>85</v>
      </c>
      <c r="B62" s="474" t="s">
        <v>120</v>
      </c>
      <c r="C62" s="475"/>
      <c r="D62" s="473"/>
      <c r="E62" s="60"/>
      <c r="F62" s="209">
        <v>72085.78</v>
      </c>
      <c r="G62" s="209">
        <v>131469.19</v>
      </c>
      <c r="H62" s="213"/>
    </row>
    <row r="63" spans="1:8">
      <c r="A63" s="49" t="s">
        <v>121</v>
      </c>
      <c r="B63" s="71" t="s">
        <v>122</v>
      </c>
      <c r="C63" s="46"/>
      <c r="D63" s="206"/>
      <c r="E63" s="60"/>
      <c r="F63" s="209">
        <v>201.31</v>
      </c>
      <c r="G63" s="209">
        <v>322.27</v>
      </c>
      <c r="H63" s="214"/>
    </row>
    <row r="64" spans="1:8">
      <c r="A64" s="21" t="s">
        <v>123</v>
      </c>
      <c r="B64" s="22" t="s">
        <v>124</v>
      </c>
      <c r="C64" s="23"/>
      <c r="D64" s="24"/>
      <c r="E64" s="114"/>
      <c r="F64" s="181">
        <f>F65+F69</f>
        <v>96279.909999999989</v>
      </c>
      <c r="G64" s="181">
        <f>G65+G69</f>
        <v>39067.39</v>
      </c>
      <c r="H64" s="213"/>
    </row>
    <row r="65" spans="1:8">
      <c r="A65" s="26" t="s">
        <v>51</v>
      </c>
      <c r="B65" s="27" t="s">
        <v>125</v>
      </c>
      <c r="C65" s="56"/>
      <c r="D65" s="57"/>
      <c r="E65" s="26"/>
      <c r="F65" s="144">
        <f>F66+F67+F68</f>
        <v>0</v>
      </c>
      <c r="G65" s="144">
        <f>G66+G67+G68</f>
        <v>0</v>
      </c>
      <c r="H65" s="213"/>
    </row>
    <row r="66" spans="1:8">
      <c r="A66" s="31" t="s">
        <v>53</v>
      </c>
      <c r="B66" s="81"/>
      <c r="C66" s="33" t="s">
        <v>126</v>
      </c>
      <c r="D66" s="82"/>
      <c r="E66" s="157"/>
      <c r="F66" s="142">
        <v>0</v>
      </c>
      <c r="G66" s="142">
        <v>0</v>
      </c>
      <c r="H66" s="213"/>
    </row>
    <row r="67" spans="1:8">
      <c r="A67" s="31" t="s">
        <v>55</v>
      </c>
      <c r="B67" s="32"/>
      <c r="C67" s="33" t="s">
        <v>127</v>
      </c>
      <c r="D67" s="36"/>
      <c r="E67" s="49"/>
      <c r="F67" s="142">
        <v>0</v>
      </c>
      <c r="G67" s="142">
        <v>0</v>
      </c>
      <c r="H67" s="213"/>
    </row>
    <row r="68" spans="1:8">
      <c r="A68" s="31" t="s">
        <v>128</v>
      </c>
      <c r="B68" s="32"/>
      <c r="C68" s="33" t="s">
        <v>129</v>
      </c>
      <c r="D68" s="36"/>
      <c r="E68" s="158"/>
      <c r="F68" s="142">
        <v>0</v>
      </c>
      <c r="G68" s="142">
        <v>0</v>
      </c>
      <c r="H68" s="213"/>
    </row>
    <row r="69" spans="1:8">
      <c r="A69" s="26" t="s">
        <v>63</v>
      </c>
      <c r="B69" s="42" t="s">
        <v>130</v>
      </c>
      <c r="C69" s="43"/>
      <c r="D69" s="44"/>
      <c r="E69" s="26"/>
      <c r="F69" s="182">
        <f>F70+F71+F72+F73+F74+F75+F78+F79+F80+F81+F82+F83</f>
        <v>96279.909999999989</v>
      </c>
      <c r="G69" s="182">
        <f>G70+G71+G72+G73+G74+G75+G78+G79+G80+G81+G82+G83</f>
        <v>39067.39</v>
      </c>
      <c r="H69" s="213"/>
    </row>
    <row r="70" spans="1:8">
      <c r="A70" s="31" t="s">
        <v>65</v>
      </c>
      <c r="B70" s="32"/>
      <c r="C70" s="33" t="s">
        <v>131</v>
      </c>
      <c r="D70" s="34"/>
      <c r="E70" s="49"/>
      <c r="F70" s="142">
        <v>0</v>
      </c>
      <c r="G70" s="142">
        <v>0</v>
      </c>
      <c r="H70" s="213"/>
    </row>
    <row r="71" spans="1:8">
      <c r="A71" s="31" t="s">
        <v>67</v>
      </c>
      <c r="B71" s="81"/>
      <c r="C71" s="33" t="s">
        <v>132</v>
      </c>
      <c r="D71" s="82"/>
      <c r="E71" s="157"/>
      <c r="F71" s="142">
        <v>0</v>
      </c>
      <c r="G71" s="142">
        <v>0</v>
      </c>
      <c r="H71" s="213"/>
    </row>
    <row r="72" spans="1:8">
      <c r="A72" s="31" t="s">
        <v>69</v>
      </c>
      <c r="B72" s="81"/>
      <c r="C72" s="33" t="s">
        <v>133</v>
      </c>
      <c r="D72" s="82"/>
      <c r="E72" s="157"/>
      <c r="F72" s="142">
        <v>0</v>
      </c>
      <c r="G72" s="142">
        <v>0</v>
      </c>
      <c r="H72" s="213"/>
    </row>
    <row r="73" spans="1:8">
      <c r="A73" s="83" t="s">
        <v>71</v>
      </c>
      <c r="B73" s="64"/>
      <c r="C73" s="85" t="s">
        <v>134</v>
      </c>
      <c r="D73" s="66"/>
      <c r="E73" s="157"/>
      <c r="F73" s="142">
        <v>0</v>
      </c>
      <c r="G73" s="142">
        <v>0</v>
      </c>
      <c r="H73" s="213"/>
    </row>
    <row r="74" spans="1:8">
      <c r="A74" s="49" t="s">
        <v>73</v>
      </c>
      <c r="B74" s="40"/>
      <c r="C74" s="40" t="s">
        <v>135</v>
      </c>
      <c r="D74" s="34"/>
      <c r="E74" s="159"/>
      <c r="F74" s="142">
        <v>0</v>
      </c>
      <c r="G74" s="142">
        <v>0</v>
      </c>
      <c r="H74" s="213"/>
    </row>
    <row r="75" spans="1:8">
      <c r="A75" s="86" t="s">
        <v>75</v>
      </c>
      <c r="B75" s="43"/>
      <c r="C75" s="87" t="s">
        <v>136</v>
      </c>
      <c r="D75" s="88"/>
      <c r="E75" s="26"/>
      <c r="F75" s="182">
        <f>F76+F77</f>
        <v>0</v>
      </c>
      <c r="G75" s="182">
        <f>G76+G77</f>
        <v>0</v>
      </c>
      <c r="H75" s="213"/>
    </row>
    <row r="76" spans="1:8">
      <c r="A76" s="58" t="s">
        <v>137</v>
      </c>
      <c r="B76" s="46"/>
      <c r="C76" s="68"/>
      <c r="D76" s="48" t="s">
        <v>138</v>
      </c>
      <c r="E76" s="157"/>
      <c r="F76" s="142">
        <v>0</v>
      </c>
      <c r="G76" s="142">
        <v>0</v>
      </c>
      <c r="H76" s="213"/>
    </row>
    <row r="77" spans="1:8">
      <c r="A77" s="58" t="s">
        <v>139</v>
      </c>
      <c r="B77" s="46"/>
      <c r="C77" s="68"/>
      <c r="D77" s="48" t="s">
        <v>140</v>
      </c>
      <c r="E77" s="160"/>
      <c r="F77" s="142">
        <v>0</v>
      </c>
      <c r="G77" s="142">
        <v>0</v>
      </c>
      <c r="H77" s="213"/>
    </row>
    <row r="78" spans="1:8">
      <c r="A78" s="58" t="s">
        <v>77</v>
      </c>
      <c r="B78" s="62"/>
      <c r="C78" s="89" t="s">
        <v>141</v>
      </c>
      <c r="D78" s="90"/>
      <c r="E78" s="157"/>
      <c r="F78" s="142">
        <v>1900</v>
      </c>
      <c r="G78" s="142">
        <v>0</v>
      </c>
      <c r="H78" s="213"/>
    </row>
    <row r="79" spans="1:8">
      <c r="A79" s="58" t="s">
        <v>79</v>
      </c>
      <c r="B79" s="91"/>
      <c r="C79" s="47" t="s">
        <v>142</v>
      </c>
      <c r="D79" s="92"/>
      <c r="E79" s="157"/>
      <c r="F79" s="142">
        <v>0</v>
      </c>
      <c r="G79" s="142">
        <v>0</v>
      </c>
      <c r="H79" s="213"/>
    </row>
    <row r="80" spans="1:8">
      <c r="A80" s="58" t="s">
        <v>81</v>
      </c>
      <c r="B80" s="32"/>
      <c r="C80" s="33" t="s">
        <v>143</v>
      </c>
      <c r="D80" s="36"/>
      <c r="E80" s="157"/>
      <c r="F80" s="195">
        <v>3411.48</v>
      </c>
      <c r="G80" s="195">
        <v>2612.23</v>
      </c>
      <c r="H80" s="213"/>
    </row>
    <row r="81" spans="1:9">
      <c r="A81" s="58" t="s">
        <v>83</v>
      </c>
      <c r="B81" s="32"/>
      <c r="C81" s="33" t="s">
        <v>144</v>
      </c>
      <c r="D81" s="36"/>
      <c r="E81" s="157"/>
      <c r="F81" s="195">
        <v>55422.43</v>
      </c>
      <c r="G81" s="195">
        <v>926.48</v>
      </c>
      <c r="H81" s="213"/>
    </row>
    <row r="82" spans="1:9">
      <c r="A82" s="31" t="s">
        <v>145</v>
      </c>
      <c r="B82" s="46"/>
      <c r="C82" s="47" t="s">
        <v>146</v>
      </c>
      <c r="D82" s="48"/>
      <c r="E82" s="157">
        <v>7</v>
      </c>
      <c r="F82" s="195">
        <v>34835.519999999997</v>
      </c>
      <c r="G82" s="195">
        <v>34835.519999999997</v>
      </c>
      <c r="H82" s="213"/>
    </row>
    <row r="83" spans="1:9">
      <c r="A83" s="31" t="s">
        <v>147</v>
      </c>
      <c r="B83" s="32"/>
      <c r="C83" s="33" t="s">
        <v>148</v>
      </c>
      <c r="D83" s="36"/>
      <c r="E83" s="157"/>
      <c r="F83" s="195">
        <v>710.48</v>
      </c>
      <c r="G83" s="195">
        <v>693.16</v>
      </c>
      <c r="H83" s="213"/>
    </row>
    <row r="84" spans="1:9">
      <c r="A84" s="21" t="s">
        <v>149</v>
      </c>
      <c r="B84" s="93" t="s">
        <v>150</v>
      </c>
      <c r="C84" s="94"/>
      <c r="D84" s="95"/>
      <c r="E84" s="161"/>
      <c r="F84" s="181">
        <f>F85+F86+F89+F90</f>
        <v>16956.659999999996</v>
      </c>
      <c r="G84" s="181">
        <f>G85+G86+G89+G90</f>
        <v>50736.59</v>
      </c>
      <c r="H84" s="213"/>
    </row>
    <row r="85" spans="1:9">
      <c r="A85" s="49" t="s">
        <v>51</v>
      </c>
      <c r="B85" s="50" t="s">
        <v>151</v>
      </c>
      <c r="C85" s="32"/>
      <c r="D85" s="80"/>
      <c r="E85" s="158"/>
      <c r="F85" s="142">
        <v>0</v>
      </c>
      <c r="G85" s="142">
        <v>0</v>
      </c>
      <c r="H85" s="213"/>
    </row>
    <row r="86" spans="1:9">
      <c r="A86" s="26" t="s">
        <v>63</v>
      </c>
      <c r="B86" s="27" t="s">
        <v>152</v>
      </c>
      <c r="C86" s="56"/>
      <c r="D86" s="57"/>
      <c r="E86" s="26"/>
      <c r="F86" s="182">
        <f>F87+F88</f>
        <v>0</v>
      </c>
      <c r="G86" s="182">
        <f>G87+G88</f>
        <v>0</v>
      </c>
      <c r="H86" s="213"/>
    </row>
    <row r="87" spans="1:9">
      <c r="A87" s="31" t="s">
        <v>65</v>
      </c>
      <c r="B87" s="32"/>
      <c r="C87" s="33" t="s">
        <v>153</v>
      </c>
      <c r="D87" s="36"/>
      <c r="E87" s="49"/>
      <c r="F87" s="142">
        <v>0</v>
      </c>
      <c r="G87" s="142">
        <v>0</v>
      </c>
      <c r="H87" s="213"/>
    </row>
    <row r="88" spans="1:9">
      <c r="A88" s="31" t="s">
        <v>67</v>
      </c>
      <c r="B88" s="32"/>
      <c r="C88" s="33" t="s">
        <v>154</v>
      </c>
      <c r="D88" s="36"/>
      <c r="E88" s="49"/>
      <c r="F88" s="142"/>
      <c r="G88" s="142"/>
      <c r="H88" s="213"/>
    </row>
    <row r="89" spans="1:9">
      <c r="A89" s="60" t="s">
        <v>85</v>
      </c>
      <c r="B89" s="68" t="s">
        <v>155</v>
      </c>
      <c r="C89" s="68"/>
      <c r="D89" s="96"/>
      <c r="E89" s="49"/>
      <c r="F89" s="142">
        <v>0</v>
      </c>
      <c r="G89" s="142">
        <v>0</v>
      </c>
      <c r="H89" s="213"/>
    </row>
    <row r="90" spans="1:9">
      <c r="A90" s="41" t="s">
        <v>87</v>
      </c>
      <c r="B90" s="42" t="s">
        <v>156</v>
      </c>
      <c r="C90" s="43"/>
      <c r="D90" s="44"/>
      <c r="E90" s="26"/>
      <c r="F90" s="182">
        <f>F91+F92</f>
        <v>16956.659999999996</v>
      </c>
      <c r="G90" s="182">
        <f>G91+G92</f>
        <v>50736.59</v>
      </c>
      <c r="H90" s="214"/>
    </row>
    <row r="91" spans="1:9">
      <c r="A91" s="31" t="s">
        <v>157</v>
      </c>
      <c r="B91" s="53"/>
      <c r="C91" s="33" t="s">
        <v>158</v>
      </c>
      <c r="D91" s="210"/>
      <c r="E91" s="211"/>
      <c r="F91" s="250">
        <v>-33779.93</v>
      </c>
      <c r="G91" s="250">
        <v>7366.23</v>
      </c>
      <c r="H91" s="214"/>
      <c r="I91" s="249"/>
    </row>
    <row r="92" spans="1:9">
      <c r="A92" s="31" t="s">
        <v>159</v>
      </c>
      <c r="B92" s="53"/>
      <c r="C92" s="33" t="s">
        <v>160</v>
      </c>
      <c r="D92" s="97"/>
      <c r="E92" s="160"/>
      <c r="F92" s="195">
        <v>50736.59</v>
      </c>
      <c r="G92" s="195">
        <v>43370.36</v>
      </c>
      <c r="H92" s="214"/>
    </row>
    <row r="93" spans="1:9">
      <c r="A93" s="20" t="s">
        <v>161</v>
      </c>
      <c r="B93" s="98" t="s">
        <v>162</v>
      </c>
      <c r="C93" s="99"/>
      <c r="D93" s="99"/>
      <c r="E93" s="160"/>
      <c r="F93" s="142">
        <v>0</v>
      </c>
      <c r="G93" s="142">
        <v>0</v>
      </c>
      <c r="H93" s="214"/>
    </row>
    <row r="94" spans="1:9">
      <c r="A94" s="100"/>
      <c r="B94" s="476" t="s">
        <v>163</v>
      </c>
      <c r="C94" s="477"/>
      <c r="D94" s="478"/>
      <c r="E94" s="73"/>
      <c r="F94" s="183">
        <f>F59+F64+F84</f>
        <v>218666.99999999997</v>
      </c>
      <c r="G94" s="183">
        <f>G59+G64+G84</f>
        <v>258169.78</v>
      </c>
      <c r="H94" s="214"/>
    </row>
    <row r="95" spans="1:9">
      <c r="A95" s="184"/>
      <c r="B95" s="185"/>
      <c r="C95" s="186"/>
      <c r="D95" s="186"/>
      <c r="E95" s="187"/>
      <c r="F95" s="188"/>
      <c r="G95" s="188"/>
      <c r="H95" s="214"/>
    </row>
    <row r="96" spans="1:9">
      <c r="A96" s="479"/>
      <c r="B96" s="479"/>
      <c r="C96" s="479"/>
      <c r="D96" s="479"/>
      <c r="E96" s="479"/>
      <c r="F96" s="145"/>
      <c r="G96" s="145"/>
      <c r="H96" s="214"/>
    </row>
    <row r="97" spans="1:8">
      <c r="A97" s="479" t="s">
        <v>268</v>
      </c>
      <c r="B97" s="479"/>
      <c r="C97" s="479"/>
      <c r="D97" s="479"/>
      <c r="E97" s="479"/>
      <c r="F97" s="480" t="s">
        <v>269</v>
      </c>
      <c r="G97" s="480"/>
      <c r="H97" s="214"/>
    </row>
    <row r="98" spans="1:8">
      <c r="A98" s="479" t="s">
        <v>0</v>
      </c>
      <c r="B98" s="479"/>
      <c r="C98" s="479"/>
      <c r="D98" s="479"/>
      <c r="E98" s="479"/>
      <c r="F98" s="481" t="s">
        <v>164</v>
      </c>
      <c r="G98" s="481"/>
      <c r="H98" s="214"/>
    </row>
    <row r="99" spans="1:8">
      <c r="A99" s="479" t="s">
        <v>1</v>
      </c>
      <c r="B99" s="479"/>
      <c r="C99" s="479"/>
      <c r="D99" s="479"/>
      <c r="E99" s="479"/>
      <c r="F99" s="130"/>
      <c r="G99" s="130"/>
      <c r="H99" s="214"/>
    </row>
    <row r="100" spans="1:8">
      <c r="A100" s="479"/>
      <c r="B100" s="479"/>
      <c r="C100" s="479"/>
      <c r="D100" s="479"/>
      <c r="E100" s="479"/>
      <c r="F100" s="481"/>
      <c r="G100" s="481"/>
      <c r="H100" s="214"/>
    </row>
    <row r="101" spans="1:8">
      <c r="A101" s="479" t="s">
        <v>260</v>
      </c>
      <c r="B101" s="479"/>
      <c r="C101" s="479"/>
      <c r="D101" s="479"/>
      <c r="E101" s="479"/>
      <c r="F101" s="480" t="s">
        <v>261</v>
      </c>
      <c r="G101" s="480"/>
      <c r="H101" s="214"/>
    </row>
    <row r="102" spans="1:8">
      <c r="A102" s="479" t="s">
        <v>256</v>
      </c>
      <c r="B102" s="479"/>
      <c r="C102" s="479"/>
      <c r="D102" s="479"/>
      <c r="E102" s="479"/>
      <c r="F102" s="481" t="s">
        <v>164</v>
      </c>
      <c r="G102" s="481"/>
      <c r="H102" s="214"/>
    </row>
    <row r="103" spans="1:8">
      <c r="A103" s="14"/>
      <c r="B103" s="14"/>
      <c r="C103" s="14"/>
      <c r="D103" s="14"/>
      <c r="E103" s="11"/>
      <c r="F103" s="146"/>
      <c r="G103" s="146"/>
      <c r="H103" s="214"/>
    </row>
    <row r="106" spans="1:8">
      <c r="A106" s="213"/>
      <c r="B106" s="213"/>
      <c r="C106" s="213"/>
      <c r="D106" s="216"/>
      <c r="E106" s="213"/>
      <c r="F106" s="212"/>
      <c r="G106" s="212"/>
      <c r="H106" s="213"/>
    </row>
    <row r="107" spans="1:8">
      <c r="A107" s="263"/>
      <c r="B107" s="263"/>
      <c r="C107" s="263"/>
      <c r="D107" s="263"/>
      <c r="E107" s="263"/>
      <c r="F107" s="263"/>
      <c r="G107" s="263"/>
    </row>
    <row r="108" spans="1:8">
      <c r="A108" s="263"/>
      <c r="B108" s="263"/>
      <c r="C108" s="263"/>
      <c r="D108" s="263"/>
      <c r="E108" s="263"/>
      <c r="F108" s="263"/>
      <c r="G108" s="263"/>
    </row>
  </sheetData>
  <mergeCells count="30">
    <mergeCell ref="A100:E100"/>
    <mergeCell ref="F100:G100"/>
    <mergeCell ref="A101:E101"/>
    <mergeCell ref="F101:G101"/>
    <mergeCell ref="A102:E102"/>
    <mergeCell ref="F102:G102"/>
    <mergeCell ref="A96:E96"/>
    <mergeCell ref="A97:E97"/>
    <mergeCell ref="F97:G97"/>
    <mergeCell ref="A98:E98"/>
    <mergeCell ref="F98:G98"/>
    <mergeCell ref="A99:E99"/>
    <mergeCell ref="D18:G18"/>
    <mergeCell ref="B19:D19"/>
    <mergeCell ref="C47:D47"/>
    <mergeCell ref="C53:D53"/>
    <mergeCell ref="B62:D62"/>
    <mergeCell ref="B94:D94"/>
    <mergeCell ref="A10:G11"/>
    <mergeCell ref="A12:E12"/>
    <mergeCell ref="A13:G13"/>
    <mergeCell ref="A14:G14"/>
    <mergeCell ref="A16:G16"/>
    <mergeCell ref="A17:G17"/>
    <mergeCell ref="E2:G2"/>
    <mergeCell ref="E3:G3"/>
    <mergeCell ref="A5:G6"/>
    <mergeCell ref="A7:G7"/>
    <mergeCell ref="A8:G8"/>
    <mergeCell ref="A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87"/>
  <sheetViews>
    <sheetView workbookViewId="0">
      <selection activeCell="H74" sqref="H74"/>
    </sheetView>
  </sheetViews>
  <sheetFormatPr defaultRowHeight="12.75"/>
  <cols>
    <col min="1" max="1" width="8" style="101" customWidth="1"/>
    <col min="2" max="2" width="1.5703125" style="101" hidden="1" customWidth="1"/>
    <col min="3" max="3" width="30.140625" style="101" customWidth="1"/>
    <col min="4" max="4" width="18.28515625" style="101" customWidth="1"/>
    <col min="5" max="5" width="0" style="101" hidden="1" customWidth="1"/>
    <col min="6" max="6" width="7.85546875" style="101" customWidth="1"/>
    <col min="7" max="7" width="11" style="101" customWidth="1"/>
    <col min="8" max="9" width="13.140625" style="138" customWidth="1"/>
    <col min="10" max="11" width="9.140625" style="217"/>
    <col min="12" max="12" width="10.140625" style="217" bestFit="1" customWidth="1"/>
    <col min="13" max="13" width="10.140625" style="101" bestFit="1" customWidth="1"/>
    <col min="14" max="14" width="10.28515625" style="101" customWidth="1"/>
    <col min="15" max="15" width="10.85546875" style="101" customWidth="1"/>
    <col min="16" max="16" width="11.140625" style="101" customWidth="1"/>
    <col min="17" max="17" width="9.5703125" style="101" bestFit="1" customWidth="1"/>
    <col min="18" max="31" width="9.140625" style="101"/>
    <col min="32" max="42" width="9.140625" style="217"/>
    <col min="43" max="16384" width="9.140625" style="101"/>
  </cols>
  <sheetData>
    <row r="1" spans="1:9" ht="6" customHeight="1">
      <c r="G1" s="102"/>
      <c r="H1" s="131"/>
    </row>
    <row r="2" spans="1:9" ht="15.75">
      <c r="D2" s="103"/>
      <c r="F2" s="2" t="s">
        <v>168</v>
      </c>
      <c r="G2" s="132"/>
      <c r="H2" s="132"/>
      <c r="I2" s="101"/>
    </row>
    <row r="3" spans="1:9" ht="15.75">
      <c r="F3" s="2" t="s">
        <v>42</v>
      </c>
      <c r="G3" s="132"/>
      <c r="H3" s="132"/>
      <c r="I3" s="101"/>
    </row>
    <row r="4" spans="1:9" ht="8.25" customHeight="1"/>
    <row r="5" spans="1:9">
      <c r="A5" s="537" t="s">
        <v>169</v>
      </c>
      <c r="B5" s="538"/>
      <c r="C5" s="538"/>
      <c r="D5" s="538"/>
      <c r="E5" s="538"/>
      <c r="F5" s="538"/>
      <c r="G5" s="538"/>
      <c r="H5" s="538"/>
      <c r="I5" s="538"/>
    </row>
    <row r="6" spans="1:9">
      <c r="A6" s="539" t="s">
        <v>170</v>
      </c>
      <c r="B6" s="538"/>
      <c r="C6" s="538"/>
      <c r="D6" s="538"/>
      <c r="E6" s="538"/>
      <c r="F6" s="538"/>
      <c r="G6" s="538"/>
      <c r="H6" s="538"/>
      <c r="I6" s="538"/>
    </row>
    <row r="7" spans="1:9" ht="12.75" customHeight="1">
      <c r="A7" s="448" t="s">
        <v>257</v>
      </c>
      <c r="B7" s="448"/>
      <c r="C7" s="448"/>
      <c r="D7" s="448"/>
      <c r="E7" s="448"/>
      <c r="F7" s="448"/>
      <c r="G7" s="448"/>
      <c r="H7" s="448"/>
      <c r="I7" s="448"/>
    </row>
    <row r="8" spans="1:9">
      <c r="A8" s="540" t="s">
        <v>171</v>
      </c>
      <c r="B8" s="541"/>
      <c r="C8" s="541"/>
      <c r="D8" s="541"/>
      <c r="E8" s="541"/>
      <c r="F8" s="541"/>
      <c r="G8" s="541"/>
      <c r="H8" s="541"/>
      <c r="I8" s="541"/>
    </row>
    <row r="9" spans="1:9">
      <c r="A9" s="540" t="s">
        <v>262</v>
      </c>
      <c r="B9" s="541"/>
      <c r="C9" s="541"/>
      <c r="D9" s="541"/>
      <c r="E9" s="541"/>
      <c r="F9" s="541"/>
      <c r="G9" s="541"/>
      <c r="H9" s="541"/>
      <c r="I9" s="541"/>
    </row>
    <row r="10" spans="1:9">
      <c r="A10" s="540" t="s">
        <v>40</v>
      </c>
      <c r="B10" s="538"/>
      <c r="C10" s="538"/>
      <c r="D10" s="538"/>
      <c r="E10" s="538"/>
      <c r="F10" s="538"/>
      <c r="G10" s="538"/>
      <c r="H10" s="538"/>
      <c r="I10" s="538"/>
    </row>
    <row r="11" spans="1:9" ht="5.25" customHeight="1">
      <c r="A11" s="531"/>
      <c r="B11" s="527"/>
      <c r="C11" s="527"/>
      <c r="D11" s="527"/>
      <c r="E11" s="527"/>
      <c r="F11" s="527"/>
      <c r="G11" s="527"/>
      <c r="H11" s="527"/>
      <c r="I11" s="527"/>
    </row>
    <row r="12" spans="1:9" ht="15">
      <c r="A12" s="532" t="s">
        <v>172</v>
      </c>
      <c r="B12" s="533"/>
      <c r="C12" s="533"/>
      <c r="D12" s="533"/>
      <c r="E12" s="533"/>
      <c r="F12" s="533"/>
      <c r="G12" s="533"/>
      <c r="H12" s="533"/>
      <c r="I12" s="533"/>
    </row>
    <row r="13" spans="1:9" ht="6" customHeight="1">
      <c r="A13" s="534"/>
      <c r="B13" s="527"/>
      <c r="C13" s="527"/>
      <c r="D13" s="527"/>
      <c r="E13" s="527"/>
      <c r="F13" s="527"/>
      <c r="G13" s="527"/>
      <c r="H13" s="527"/>
      <c r="I13" s="527"/>
    </row>
    <row r="14" spans="1:9" ht="15">
      <c r="A14" s="532" t="s">
        <v>284</v>
      </c>
      <c r="B14" s="533"/>
      <c r="C14" s="533"/>
      <c r="D14" s="533"/>
      <c r="E14" s="533"/>
      <c r="F14" s="533"/>
      <c r="G14" s="533"/>
      <c r="H14" s="533"/>
      <c r="I14" s="533"/>
    </row>
    <row r="15" spans="1:9" ht="7.5" customHeight="1">
      <c r="A15" s="17"/>
      <c r="B15" s="125"/>
      <c r="C15" s="125"/>
      <c r="D15" s="125"/>
      <c r="E15" s="125"/>
      <c r="F15" s="125"/>
      <c r="G15" s="125"/>
      <c r="H15" s="133"/>
      <c r="I15" s="133"/>
    </row>
    <row r="16" spans="1:9" ht="12.75" customHeight="1">
      <c r="A16" s="535" t="s">
        <v>287</v>
      </c>
      <c r="B16" s="536"/>
      <c r="C16" s="536"/>
      <c r="D16" s="536"/>
      <c r="E16" s="536"/>
      <c r="F16" s="536"/>
      <c r="G16" s="536"/>
      <c r="H16" s="536"/>
      <c r="I16" s="536"/>
    </row>
    <row r="17" spans="1:42" ht="10.5" customHeight="1">
      <c r="A17" s="534" t="s">
        <v>45</v>
      </c>
      <c r="B17" s="527"/>
      <c r="C17" s="527"/>
      <c r="D17" s="527"/>
      <c r="E17" s="527"/>
      <c r="F17" s="527"/>
      <c r="G17" s="527"/>
      <c r="H17" s="527"/>
      <c r="I17" s="527"/>
    </row>
    <row r="18" spans="1:42" s="125" customFormat="1" ht="12.75" customHeight="1">
      <c r="A18" s="526" t="s">
        <v>267</v>
      </c>
      <c r="B18" s="527"/>
      <c r="C18" s="527"/>
      <c r="D18" s="527"/>
      <c r="E18" s="527"/>
      <c r="F18" s="527"/>
      <c r="G18" s="527"/>
      <c r="H18" s="527"/>
      <c r="I18" s="527"/>
      <c r="J18" s="218"/>
      <c r="K18" s="218"/>
      <c r="L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</row>
    <row r="19" spans="1:42" s="104" customFormat="1" ht="42.75" customHeight="1">
      <c r="A19" s="528" t="s">
        <v>46</v>
      </c>
      <c r="B19" s="528"/>
      <c r="C19" s="528" t="s">
        <v>47</v>
      </c>
      <c r="D19" s="522"/>
      <c r="E19" s="522"/>
      <c r="F19" s="522"/>
      <c r="G19" s="168" t="s">
        <v>173</v>
      </c>
      <c r="H19" s="260" t="s">
        <v>288</v>
      </c>
      <c r="I19" s="237" t="s">
        <v>281</v>
      </c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</row>
    <row r="20" spans="1:42" ht="15.75">
      <c r="A20" s="105" t="s">
        <v>49</v>
      </c>
      <c r="B20" s="106" t="s">
        <v>174</v>
      </c>
      <c r="C20" s="523" t="s">
        <v>174</v>
      </c>
      <c r="D20" s="529"/>
      <c r="E20" s="529"/>
      <c r="F20" s="529"/>
      <c r="G20" s="106"/>
      <c r="H20" s="134">
        <f>H21+H28</f>
        <v>537984.20000000007</v>
      </c>
      <c r="I20" s="134">
        <f>I21+I28</f>
        <v>450090.26</v>
      </c>
      <c r="L20" s="243"/>
      <c r="M20" s="247"/>
      <c r="N20" s="217"/>
      <c r="O20" s="217"/>
      <c r="P20" s="217"/>
      <c r="Q20" s="217"/>
      <c r="R20" s="217"/>
      <c r="S20" s="217"/>
      <c r="T20" s="217"/>
    </row>
    <row r="21" spans="1:42" ht="15.75">
      <c r="A21" s="84" t="s">
        <v>51</v>
      </c>
      <c r="B21" s="107" t="s">
        <v>175</v>
      </c>
      <c r="C21" s="530" t="s">
        <v>175</v>
      </c>
      <c r="D21" s="530"/>
      <c r="E21" s="530"/>
      <c r="F21" s="530"/>
      <c r="G21" s="162">
        <v>8</v>
      </c>
      <c r="H21" s="135">
        <f>H22+H23+H24+H25</f>
        <v>474431.10000000003</v>
      </c>
      <c r="I21" s="135">
        <f>I22+I23+I24+I25</f>
        <v>400641.64</v>
      </c>
      <c r="L21" s="244"/>
      <c r="M21" s="244"/>
      <c r="N21" s="244"/>
      <c r="O21" s="244"/>
      <c r="P21" s="244"/>
      <c r="Q21" s="217"/>
      <c r="R21" s="217"/>
      <c r="S21" s="217"/>
      <c r="T21" s="217"/>
    </row>
    <row r="22" spans="1:42" ht="15.75">
      <c r="A22" s="128" t="s">
        <v>176</v>
      </c>
      <c r="B22" s="129" t="s">
        <v>118</v>
      </c>
      <c r="C22" s="520" t="s">
        <v>118</v>
      </c>
      <c r="D22" s="520"/>
      <c r="E22" s="520"/>
      <c r="F22" s="520"/>
      <c r="G22" s="163"/>
      <c r="H22" s="178">
        <v>105417.77</v>
      </c>
      <c r="I22" s="178">
        <v>61246.85</v>
      </c>
      <c r="L22" s="245"/>
      <c r="M22" s="245"/>
      <c r="N22" s="245"/>
      <c r="O22" s="245"/>
      <c r="P22" s="245"/>
      <c r="Q22" s="217"/>
      <c r="R22" s="217"/>
      <c r="S22" s="217"/>
      <c r="T22" s="217"/>
    </row>
    <row r="23" spans="1:42" ht="15.75">
      <c r="A23" s="108" t="s">
        <v>177</v>
      </c>
      <c r="B23" s="110" t="s">
        <v>178</v>
      </c>
      <c r="C23" s="513" t="s">
        <v>178</v>
      </c>
      <c r="D23" s="513"/>
      <c r="E23" s="513"/>
      <c r="F23" s="513"/>
      <c r="G23" s="164"/>
      <c r="H23" s="169">
        <v>259248.48</v>
      </c>
      <c r="I23" s="169">
        <v>240531.07</v>
      </c>
      <c r="L23" s="245"/>
      <c r="M23" s="245"/>
      <c r="N23" s="245"/>
      <c r="O23" s="245"/>
      <c r="P23" s="245"/>
      <c r="Q23" s="217"/>
      <c r="R23" s="217"/>
      <c r="S23" s="217"/>
      <c r="T23" s="217"/>
    </row>
    <row r="24" spans="1:42" ht="15.75">
      <c r="A24" s="108" t="s">
        <v>179</v>
      </c>
      <c r="B24" s="109" t="s">
        <v>180</v>
      </c>
      <c r="C24" s="513" t="s">
        <v>180</v>
      </c>
      <c r="D24" s="513"/>
      <c r="E24" s="513"/>
      <c r="F24" s="513"/>
      <c r="G24" s="164"/>
      <c r="H24" s="136">
        <v>109349.91</v>
      </c>
      <c r="I24" s="136">
        <v>98240.45</v>
      </c>
      <c r="L24" s="245"/>
      <c r="M24" s="245"/>
      <c r="N24" s="245"/>
      <c r="O24" s="245"/>
      <c r="P24" s="245"/>
      <c r="Q24" s="217"/>
      <c r="R24" s="217"/>
      <c r="S24" s="217"/>
      <c r="T24" s="217"/>
    </row>
    <row r="25" spans="1:42" ht="15.75">
      <c r="A25" s="108" t="s">
        <v>181</v>
      </c>
      <c r="B25" s="110" t="s">
        <v>182</v>
      </c>
      <c r="C25" s="524" t="s">
        <v>182</v>
      </c>
      <c r="D25" s="524"/>
      <c r="E25" s="524"/>
      <c r="F25" s="524"/>
      <c r="G25" s="164"/>
      <c r="H25" s="136">
        <v>414.94</v>
      </c>
      <c r="I25" s="136">
        <v>623.27</v>
      </c>
      <c r="L25" s="245"/>
      <c r="M25" s="245"/>
      <c r="N25" s="245"/>
      <c r="O25" s="245"/>
      <c r="P25" s="245"/>
      <c r="Q25" s="217"/>
      <c r="R25" s="217"/>
      <c r="S25" s="217"/>
      <c r="T25" s="217"/>
    </row>
    <row r="26" spans="1:42" ht="15.75">
      <c r="A26" s="108" t="s">
        <v>63</v>
      </c>
      <c r="B26" s="109" t="s">
        <v>183</v>
      </c>
      <c r="C26" s="513" t="s">
        <v>183</v>
      </c>
      <c r="D26" s="513"/>
      <c r="E26" s="513"/>
      <c r="F26" s="513"/>
      <c r="G26" s="164"/>
      <c r="H26" s="179">
        <v>0</v>
      </c>
      <c r="I26" s="179">
        <v>0</v>
      </c>
      <c r="L26" s="245"/>
      <c r="M26" s="245"/>
      <c r="N26" s="245"/>
      <c r="O26" s="245"/>
      <c r="P26" s="245"/>
      <c r="Q26" s="217"/>
      <c r="R26" s="217"/>
      <c r="S26" s="217"/>
      <c r="T26" s="217"/>
    </row>
    <row r="27" spans="1:42" ht="15.75">
      <c r="A27" s="84" t="s">
        <v>85</v>
      </c>
      <c r="B27" s="107" t="s">
        <v>184</v>
      </c>
      <c r="C27" s="525" t="s">
        <v>184</v>
      </c>
      <c r="D27" s="525"/>
      <c r="E27" s="525"/>
      <c r="F27" s="525"/>
      <c r="G27" s="162"/>
      <c r="H27" s="135">
        <f>H28+H29</f>
        <v>63553.1</v>
      </c>
      <c r="I27" s="135">
        <f>I28+I29</f>
        <v>49448.62</v>
      </c>
      <c r="L27" s="246"/>
      <c r="M27" s="246"/>
      <c r="N27" s="246"/>
      <c r="O27" s="246"/>
      <c r="P27" s="246"/>
      <c r="Q27" s="246"/>
      <c r="R27" s="217"/>
      <c r="S27" s="217"/>
      <c r="T27" s="217"/>
    </row>
    <row r="28" spans="1:42" ht="15.75">
      <c r="A28" s="108" t="s">
        <v>185</v>
      </c>
      <c r="B28" s="110" t="s">
        <v>186</v>
      </c>
      <c r="C28" s="524" t="s">
        <v>186</v>
      </c>
      <c r="D28" s="524"/>
      <c r="E28" s="524"/>
      <c r="F28" s="524"/>
      <c r="G28" s="163">
        <v>9</v>
      </c>
      <c r="H28" s="169">
        <v>63553.1</v>
      </c>
      <c r="I28" s="169">
        <v>49448.62</v>
      </c>
      <c r="M28" s="245"/>
      <c r="N28" s="245"/>
      <c r="O28" s="245"/>
      <c r="P28" s="245"/>
      <c r="Q28" s="245"/>
      <c r="R28" s="244"/>
      <c r="S28" s="217"/>
      <c r="T28" s="217"/>
    </row>
    <row r="29" spans="1:42" ht="15.75">
      <c r="A29" s="108" t="s">
        <v>187</v>
      </c>
      <c r="B29" s="110" t="s">
        <v>188</v>
      </c>
      <c r="C29" s="513" t="s">
        <v>188</v>
      </c>
      <c r="D29" s="513"/>
      <c r="E29" s="513"/>
      <c r="F29" s="513"/>
      <c r="G29" s="164"/>
      <c r="H29" s="179">
        <v>0</v>
      </c>
      <c r="I29" s="179">
        <v>0</v>
      </c>
      <c r="M29" s="245"/>
      <c r="N29" s="245"/>
      <c r="O29" s="245"/>
      <c r="P29" s="245"/>
      <c r="Q29" s="217"/>
      <c r="R29" s="217"/>
      <c r="S29" s="217"/>
      <c r="T29" s="217"/>
    </row>
    <row r="30" spans="1:42" ht="15.75">
      <c r="A30" s="105" t="s">
        <v>88</v>
      </c>
      <c r="B30" s="106" t="s">
        <v>189</v>
      </c>
      <c r="C30" s="523" t="s">
        <v>189</v>
      </c>
      <c r="D30" s="523"/>
      <c r="E30" s="523"/>
      <c r="F30" s="523"/>
      <c r="G30" s="165"/>
      <c r="H30" s="134">
        <f>H31+H32+H33+H34+H35+H36+H37+H38+H39+H40+H41+H42+H43+H44</f>
        <v>571764.13</v>
      </c>
      <c r="I30" s="134">
        <f>I31+I32+I33+I34+I35+I36+I37+I38+I39+I40+I41+I42+I43+I44</f>
        <v>454562.89999999997</v>
      </c>
      <c r="M30" s="244"/>
      <c r="N30" s="244"/>
      <c r="O30" s="217"/>
      <c r="P30" s="217"/>
      <c r="Q30" s="217"/>
      <c r="R30" s="217"/>
      <c r="S30" s="217"/>
      <c r="T30" s="217"/>
    </row>
    <row r="31" spans="1:42" ht="15.75">
      <c r="A31" s="128" t="s">
        <v>51</v>
      </c>
      <c r="B31" s="129" t="s">
        <v>190</v>
      </c>
      <c r="C31" s="524" t="s">
        <v>191</v>
      </c>
      <c r="D31" s="521"/>
      <c r="E31" s="521"/>
      <c r="F31" s="521"/>
      <c r="G31" s="163"/>
      <c r="H31" s="169">
        <v>453476.81</v>
      </c>
      <c r="I31" s="169">
        <v>342694.68</v>
      </c>
      <c r="M31" s="245"/>
      <c r="N31" s="245"/>
      <c r="O31" s="245"/>
      <c r="P31" s="246"/>
      <c r="Q31" s="245"/>
      <c r="R31" s="217"/>
      <c r="S31" s="217"/>
      <c r="T31" s="217"/>
    </row>
    <row r="32" spans="1:42" ht="15.75">
      <c r="A32" s="108" t="s">
        <v>63</v>
      </c>
      <c r="B32" s="109" t="s">
        <v>192</v>
      </c>
      <c r="C32" s="513" t="s">
        <v>193</v>
      </c>
      <c r="D32" s="514"/>
      <c r="E32" s="514"/>
      <c r="F32" s="514"/>
      <c r="G32" s="164"/>
      <c r="H32" s="169">
        <v>61822.98</v>
      </c>
      <c r="I32" s="136">
        <v>61909.42</v>
      </c>
      <c r="M32" s="217"/>
      <c r="N32" s="217"/>
      <c r="O32" s="217"/>
      <c r="P32" s="217"/>
      <c r="Q32" s="217"/>
      <c r="R32" s="217"/>
      <c r="S32" s="217"/>
      <c r="T32" s="217"/>
    </row>
    <row r="33" spans="1:20" ht="15.75">
      <c r="A33" s="108" t="s">
        <v>85</v>
      </c>
      <c r="B33" s="109" t="s">
        <v>194</v>
      </c>
      <c r="C33" s="513" t="s">
        <v>195</v>
      </c>
      <c r="D33" s="514"/>
      <c r="E33" s="514"/>
      <c r="F33" s="514"/>
      <c r="G33" s="164"/>
      <c r="H33" s="136">
        <v>10675.13</v>
      </c>
      <c r="I33" s="136">
        <v>10505.73</v>
      </c>
      <c r="M33" s="217"/>
      <c r="N33" s="217"/>
      <c r="O33" s="217"/>
      <c r="P33" s="217"/>
      <c r="Q33" s="217"/>
      <c r="R33" s="217"/>
      <c r="S33" s="217"/>
      <c r="T33" s="217"/>
    </row>
    <row r="34" spans="1:20" ht="15.75">
      <c r="A34" s="108" t="s">
        <v>87</v>
      </c>
      <c r="B34" s="109" t="s">
        <v>196</v>
      </c>
      <c r="C34" s="519" t="s">
        <v>197</v>
      </c>
      <c r="D34" s="514"/>
      <c r="E34" s="514"/>
      <c r="F34" s="514"/>
      <c r="G34" s="164"/>
      <c r="H34" s="136">
        <v>342</v>
      </c>
      <c r="I34" s="136">
        <v>2432.83</v>
      </c>
      <c r="M34" s="217"/>
      <c r="N34" s="217"/>
      <c r="O34" s="217"/>
      <c r="P34" s="217"/>
      <c r="Q34" s="217"/>
      <c r="R34" s="217"/>
      <c r="S34" s="217"/>
      <c r="T34" s="217"/>
    </row>
    <row r="35" spans="1:20" ht="15.75">
      <c r="A35" s="108" t="s">
        <v>113</v>
      </c>
      <c r="B35" s="109" t="s">
        <v>198</v>
      </c>
      <c r="C35" s="519" t="s">
        <v>199</v>
      </c>
      <c r="D35" s="514"/>
      <c r="E35" s="514"/>
      <c r="F35" s="514"/>
      <c r="G35" s="164"/>
      <c r="H35" s="169">
        <v>16981.150000000001</v>
      </c>
      <c r="I35" s="169">
        <v>17968.64</v>
      </c>
      <c r="M35" s="244"/>
      <c r="N35" s="244"/>
      <c r="O35" s="244"/>
      <c r="P35" s="244"/>
      <c r="Q35" s="217"/>
      <c r="R35" s="217"/>
      <c r="S35" s="217"/>
      <c r="T35" s="217"/>
    </row>
    <row r="36" spans="1:20" ht="15.75">
      <c r="A36" s="108" t="s">
        <v>200</v>
      </c>
      <c r="B36" s="109" t="s">
        <v>201</v>
      </c>
      <c r="C36" s="519" t="s">
        <v>202</v>
      </c>
      <c r="D36" s="514"/>
      <c r="E36" s="514"/>
      <c r="F36" s="514"/>
      <c r="G36" s="164"/>
      <c r="H36" s="169">
        <v>199</v>
      </c>
      <c r="I36" s="169">
        <v>414.48</v>
      </c>
      <c r="M36" s="245"/>
      <c r="N36" s="217"/>
      <c r="O36" s="217"/>
      <c r="P36" s="245"/>
      <c r="Q36" s="217"/>
      <c r="R36" s="217"/>
      <c r="S36" s="217"/>
      <c r="T36" s="217"/>
    </row>
    <row r="37" spans="1:20" ht="15.75">
      <c r="A37" s="108" t="s">
        <v>203</v>
      </c>
      <c r="B37" s="109" t="s">
        <v>204</v>
      </c>
      <c r="C37" s="519" t="s">
        <v>205</v>
      </c>
      <c r="D37" s="514"/>
      <c r="E37" s="514"/>
      <c r="F37" s="514"/>
      <c r="G37" s="164"/>
      <c r="H37" s="136">
        <v>0</v>
      </c>
      <c r="I37" s="136">
        <v>0</v>
      </c>
      <c r="M37" s="245"/>
      <c r="N37" s="217"/>
      <c r="O37" s="217"/>
      <c r="P37" s="245"/>
      <c r="Q37" s="217"/>
      <c r="R37" s="217"/>
      <c r="S37" s="217"/>
      <c r="T37" s="217"/>
    </row>
    <row r="38" spans="1:20" ht="15.75">
      <c r="A38" s="108" t="s">
        <v>206</v>
      </c>
      <c r="B38" s="109" t="s">
        <v>207</v>
      </c>
      <c r="C38" s="513" t="s">
        <v>207</v>
      </c>
      <c r="D38" s="514"/>
      <c r="E38" s="514"/>
      <c r="F38" s="514"/>
      <c r="G38" s="164"/>
      <c r="H38" s="136">
        <v>0</v>
      </c>
      <c r="I38" s="136">
        <v>0</v>
      </c>
      <c r="M38" s="245"/>
      <c r="N38" s="217"/>
      <c r="O38" s="217"/>
      <c r="P38" s="245"/>
      <c r="Q38" s="217"/>
      <c r="R38" s="217"/>
      <c r="S38" s="217"/>
      <c r="T38" s="217"/>
    </row>
    <row r="39" spans="1:20" ht="15.75">
      <c r="A39" s="108" t="s">
        <v>208</v>
      </c>
      <c r="B39" s="109" t="s">
        <v>209</v>
      </c>
      <c r="C39" s="520" t="s">
        <v>209</v>
      </c>
      <c r="D39" s="521"/>
      <c r="E39" s="521"/>
      <c r="F39" s="521"/>
      <c r="G39" s="164"/>
      <c r="H39" s="169">
        <v>1738.81</v>
      </c>
      <c r="I39" s="136">
        <v>1851.05</v>
      </c>
      <c r="M39" s="245"/>
      <c r="N39" s="217"/>
      <c r="O39" s="217"/>
      <c r="P39" s="245"/>
      <c r="Q39" s="217"/>
      <c r="R39" s="217"/>
      <c r="S39" s="217"/>
      <c r="T39" s="217"/>
    </row>
    <row r="40" spans="1:20" ht="15.75" customHeight="1">
      <c r="A40" s="108" t="s">
        <v>210</v>
      </c>
      <c r="B40" s="109" t="s">
        <v>211</v>
      </c>
      <c r="C40" s="513" t="s">
        <v>212</v>
      </c>
      <c r="D40" s="522"/>
      <c r="E40" s="522"/>
      <c r="F40" s="522"/>
      <c r="G40" s="164"/>
      <c r="H40" s="169">
        <v>11573</v>
      </c>
      <c r="I40" s="169">
        <v>0</v>
      </c>
      <c r="M40" s="245"/>
      <c r="N40" s="217"/>
      <c r="O40" s="217"/>
      <c r="P40" s="245"/>
      <c r="Q40" s="217"/>
      <c r="R40" s="217"/>
      <c r="S40" s="217"/>
      <c r="T40" s="217"/>
    </row>
    <row r="41" spans="1:20" ht="15.75" customHeight="1">
      <c r="A41" s="108" t="s">
        <v>213</v>
      </c>
      <c r="B41" s="109" t="s">
        <v>214</v>
      </c>
      <c r="C41" s="513" t="s">
        <v>215</v>
      </c>
      <c r="D41" s="514"/>
      <c r="E41" s="514"/>
      <c r="F41" s="514"/>
      <c r="G41" s="164"/>
      <c r="H41" s="169">
        <v>0</v>
      </c>
      <c r="I41" s="169">
        <v>0</v>
      </c>
      <c r="M41" s="246"/>
      <c r="N41" s="246"/>
      <c r="O41" s="246"/>
      <c r="P41" s="246"/>
      <c r="Q41" s="217"/>
      <c r="R41" s="217"/>
      <c r="S41" s="217"/>
      <c r="T41" s="217"/>
    </row>
    <row r="42" spans="1:20" ht="15.75">
      <c r="A42" s="108" t="s">
        <v>216</v>
      </c>
      <c r="B42" s="109" t="s">
        <v>217</v>
      </c>
      <c r="C42" s="513" t="s">
        <v>218</v>
      </c>
      <c r="D42" s="514"/>
      <c r="E42" s="514"/>
      <c r="F42" s="514"/>
      <c r="G42" s="164"/>
      <c r="H42" s="169">
        <v>0</v>
      </c>
      <c r="I42" s="136">
        <v>0</v>
      </c>
      <c r="M42" s="217"/>
      <c r="N42" s="217"/>
      <c r="O42" s="217"/>
      <c r="P42" s="217"/>
      <c r="Q42" s="217"/>
      <c r="R42" s="217"/>
      <c r="S42" s="217"/>
      <c r="T42" s="217"/>
    </row>
    <row r="43" spans="1:20" ht="15.75">
      <c r="A43" s="108" t="s">
        <v>219</v>
      </c>
      <c r="B43" s="109" t="s">
        <v>220</v>
      </c>
      <c r="C43" s="513" t="s">
        <v>221</v>
      </c>
      <c r="D43" s="514"/>
      <c r="E43" s="514"/>
      <c r="F43" s="514"/>
      <c r="G43" s="164"/>
      <c r="H43" s="169">
        <v>14955.25</v>
      </c>
      <c r="I43" s="136">
        <v>16786.07</v>
      </c>
      <c r="M43" s="217"/>
      <c r="N43" s="217"/>
      <c r="O43" s="217"/>
      <c r="P43" s="217"/>
      <c r="Q43" s="217"/>
      <c r="R43" s="217"/>
      <c r="S43" s="217"/>
      <c r="T43" s="217"/>
    </row>
    <row r="44" spans="1:20" ht="15.75">
      <c r="A44" s="108" t="s">
        <v>222</v>
      </c>
      <c r="B44" s="109" t="s">
        <v>223</v>
      </c>
      <c r="C44" s="503" t="s">
        <v>224</v>
      </c>
      <c r="D44" s="504"/>
      <c r="E44" s="504"/>
      <c r="F44" s="505"/>
      <c r="G44" s="164"/>
      <c r="H44" s="136">
        <v>0</v>
      </c>
      <c r="I44" s="136">
        <v>0</v>
      </c>
      <c r="M44" s="217"/>
      <c r="N44" s="217"/>
      <c r="O44" s="217"/>
      <c r="P44" s="217"/>
      <c r="Q44" s="217"/>
      <c r="R44" s="217"/>
      <c r="S44" s="217"/>
      <c r="T44" s="217"/>
    </row>
    <row r="45" spans="1:20" ht="15.75">
      <c r="A45" s="106" t="s">
        <v>90</v>
      </c>
      <c r="B45" s="111" t="s">
        <v>225</v>
      </c>
      <c r="C45" s="515" t="s">
        <v>225</v>
      </c>
      <c r="D45" s="516"/>
      <c r="E45" s="516"/>
      <c r="F45" s="517"/>
      <c r="G45" s="165"/>
      <c r="H45" s="134">
        <f>H20-H30</f>
        <v>-33779.929999999935</v>
      </c>
      <c r="I45" s="134">
        <f>I20-I30</f>
        <v>-4472.6399999999558</v>
      </c>
      <c r="M45" s="217"/>
      <c r="N45" s="217"/>
      <c r="O45" s="217"/>
      <c r="P45" s="217"/>
      <c r="Q45" s="217"/>
      <c r="R45" s="217"/>
      <c r="S45" s="217"/>
      <c r="T45" s="217"/>
    </row>
    <row r="46" spans="1:20" ht="15.75">
      <c r="A46" s="106" t="s">
        <v>116</v>
      </c>
      <c r="B46" s="106" t="s">
        <v>226</v>
      </c>
      <c r="C46" s="518" t="s">
        <v>226</v>
      </c>
      <c r="D46" s="516"/>
      <c r="E46" s="516"/>
      <c r="F46" s="517"/>
      <c r="G46" s="166"/>
      <c r="H46" s="134">
        <f>H47-H48-H49</f>
        <v>0</v>
      </c>
      <c r="I46" s="134">
        <f>I47-I48-I49</f>
        <v>0</v>
      </c>
      <c r="M46" s="217"/>
      <c r="N46" s="217"/>
      <c r="O46" s="217"/>
      <c r="P46" s="217"/>
      <c r="Q46" s="217"/>
      <c r="R46" s="217"/>
      <c r="S46" s="217"/>
      <c r="T46" s="217"/>
    </row>
    <row r="47" spans="1:20" ht="15.75">
      <c r="A47" s="110" t="s">
        <v>227</v>
      </c>
      <c r="B47" s="109" t="s">
        <v>228</v>
      </c>
      <c r="C47" s="503" t="s">
        <v>229</v>
      </c>
      <c r="D47" s="504"/>
      <c r="E47" s="504"/>
      <c r="F47" s="505"/>
      <c r="G47" s="242"/>
      <c r="H47" s="136">
        <v>0</v>
      </c>
      <c r="I47" s="136">
        <v>0</v>
      </c>
      <c r="M47" s="217"/>
      <c r="N47" s="217"/>
      <c r="O47" s="217"/>
      <c r="P47" s="217"/>
      <c r="Q47" s="217"/>
      <c r="R47" s="217"/>
      <c r="S47" s="217"/>
      <c r="T47" s="217"/>
    </row>
    <row r="48" spans="1:20" ht="15.75">
      <c r="A48" s="110" t="s">
        <v>63</v>
      </c>
      <c r="B48" s="109" t="s">
        <v>230</v>
      </c>
      <c r="C48" s="503" t="s">
        <v>230</v>
      </c>
      <c r="D48" s="504"/>
      <c r="E48" s="504"/>
      <c r="F48" s="505"/>
      <c r="G48" s="167"/>
      <c r="H48" s="136">
        <v>0</v>
      </c>
      <c r="I48" s="136">
        <v>0</v>
      </c>
      <c r="M48" s="217"/>
      <c r="N48" s="217"/>
      <c r="O48" s="217"/>
      <c r="P48" s="217"/>
      <c r="Q48" s="217"/>
      <c r="R48" s="217"/>
      <c r="S48" s="217"/>
      <c r="T48" s="217"/>
    </row>
    <row r="49" spans="1:42" ht="15.75">
      <c r="A49" s="110" t="s">
        <v>231</v>
      </c>
      <c r="B49" s="109" t="s">
        <v>232</v>
      </c>
      <c r="C49" s="503" t="s">
        <v>233</v>
      </c>
      <c r="D49" s="504"/>
      <c r="E49" s="504"/>
      <c r="F49" s="505"/>
      <c r="G49" s="242"/>
      <c r="H49" s="136">
        <v>0</v>
      </c>
      <c r="I49" s="136">
        <v>0</v>
      </c>
      <c r="M49" s="217"/>
      <c r="N49" s="217"/>
      <c r="O49" s="217"/>
      <c r="P49" s="217"/>
      <c r="Q49" s="217"/>
      <c r="R49" s="217"/>
      <c r="S49" s="217"/>
      <c r="T49" s="217"/>
    </row>
    <row r="50" spans="1:42" s="192" customFormat="1">
      <c r="A50" s="189" t="s">
        <v>123</v>
      </c>
      <c r="B50" s="190" t="s">
        <v>234</v>
      </c>
      <c r="C50" s="506" t="s">
        <v>234</v>
      </c>
      <c r="D50" s="507"/>
      <c r="E50" s="507"/>
      <c r="F50" s="508"/>
      <c r="G50" s="191"/>
      <c r="H50" s="143">
        <v>0</v>
      </c>
      <c r="I50" s="143">
        <v>0</v>
      </c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</row>
    <row r="51" spans="1:42" s="194" customFormat="1" ht="27" customHeight="1">
      <c r="A51" s="174" t="s">
        <v>149</v>
      </c>
      <c r="B51" s="193" t="s">
        <v>235</v>
      </c>
      <c r="C51" s="509" t="s">
        <v>235</v>
      </c>
      <c r="D51" s="510"/>
      <c r="E51" s="510"/>
      <c r="F51" s="511"/>
      <c r="G51" s="175"/>
      <c r="H51" s="176">
        <v>0</v>
      </c>
      <c r="I51" s="176">
        <v>0</v>
      </c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</row>
    <row r="52" spans="1:42" s="194" customFormat="1">
      <c r="A52" s="174" t="s">
        <v>161</v>
      </c>
      <c r="B52" s="193" t="s">
        <v>236</v>
      </c>
      <c r="C52" s="512" t="s">
        <v>236</v>
      </c>
      <c r="D52" s="494"/>
      <c r="E52" s="494"/>
      <c r="F52" s="495"/>
      <c r="G52" s="175"/>
      <c r="H52" s="176">
        <v>0</v>
      </c>
      <c r="I52" s="176">
        <v>0</v>
      </c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</row>
    <row r="53" spans="1:42" ht="26.25" customHeight="1">
      <c r="A53" s="106" t="s">
        <v>237</v>
      </c>
      <c r="B53" s="106" t="s">
        <v>238</v>
      </c>
      <c r="C53" s="490" t="s">
        <v>238</v>
      </c>
      <c r="D53" s="491"/>
      <c r="E53" s="491"/>
      <c r="F53" s="492"/>
      <c r="G53" s="239"/>
      <c r="H53" s="240">
        <f>H45+H50+H46</f>
        <v>-33779.929999999935</v>
      </c>
      <c r="I53" s="240">
        <f>I45+I50+I46</f>
        <v>-4472.6399999999558</v>
      </c>
      <c r="M53" s="217"/>
      <c r="N53" s="217"/>
      <c r="O53" s="217"/>
      <c r="P53" s="217"/>
      <c r="Q53" s="217"/>
      <c r="R53" s="217"/>
      <c r="S53" s="217"/>
      <c r="T53" s="217"/>
    </row>
    <row r="54" spans="1:42">
      <c r="A54" s="174" t="s">
        <v>51</v>
      </c>
      <c r="B54" s="174" t="s">
        <v>239</v>
      </c>
      <c r="C54" s="493" t="s">
        <v>239</v>
      </c>
      <c r="D54" s="494"/>
      <c r="E54" s="494"/>
      <c r="F54" s="495"/>
      <c r="G54" s="175"/>
      <c r="H54" s="176">
        <v>0</v>
      </c>
      <c r="I54" s="176">
        <v>0</v>
      </c>
    </row>
    <row r="55" spans="1:42" ht="13.5" customHeight="1">
      <c r="A55" s="106" t="s">
        <v>240</v>
      </c>
      <c r="B55" s="111" t="s">
        <v>241</v>
      </c>
      <c r="C55" s="496" t="s">
        <v>241</v>
      </c>
      <c r="D55" s="497"/>
      <c r="E55" s="497"/>
      <c r="F55" s="498"/>
      <c r="G55" s="261"/>
      <c r="H55" s="262">
        <f>H53+H54</f>
        <v>-33779.929999999935</v>
      </c>
      <c r="I55" s="240">
        <f>I53+I54</f>
        <v>-4472.6399999999558</v>
      </c>
    </row>
    <row r="56" spans="1:42">
      <c r="A56" s="170" t="s">
        <v>51</v>
      </c>
      <c r="B56" s="171" t="s">
        <v>242</v>
      </c>
      <c r="C56" s="499" t="s">
        <v>242</v>
      </c>
      <c r="D56" s="500"/>
      <c r="E56" s="500"/>
      <c r="F56" s="501"/>
      <c r="G56" s="172"/>
      <c r="H56" s="173">
        <v>0</v>
      </c>
      <c r="I56" s="241">
        <v>0</v>
      </c>
    </row>
    <row r="57" spans="1:42">
      <c r="A57" s="170" t="s">
        <v>63</v>
      </c>
      <c r="B57" s="171" t="s">
        <v>243</v>
      </c>
      <c r="C57" s="499" t="s">
        <v>243</v>
      </c>
      <c r="D57" s="500"/>
      <c r="E57" s="500"/>
      <c r="F57" s="501"/>
      <c r="G57" s="172"/>
      <c r="H57" s="173">
        <v>0</v>
      </c>
      <c r="I57" s="241">
        <v>0</v>
      </c>
    </row>
    <row r="58" spans="1:42" ht="6" customHeight="1">
      <c r="A58" s="112"/>
      <c r="B58" s="112"/>
      <c r="C58" s="112"/>
      <c r="D58" s="112"/>
      <c r="G58" s="113"/>
      <c r="H58" s="137"/>
      <c r="I58" s="137"/>
    </row>
    <row r="59" spans="1:42" ht="11.25" customHeight="1">
      <c r="A59" s="502"/>
      <c r="B59" s="502"/>
      <c r="C59" s="502"/>
      <c r="D59" s="502"/>
      <c r="E59" s="502"/>
      <c r="F59" s="502"/>
      <c r="G59" s="502"/>
      <c r="H59" s="487"/>
      <c r="I59" s="487"/>
    </row>
    <row r="60" spans="1:42" s="125" customFormat="1" ht="12.75" customHeight="1">
      <c r="A60" s="489" t="s">
        <v>270</v>
      </c>
      <c r="B60" s="489"/>
      <c r="C60" s="489"/>
      <c r="D60" s="489"/>
      <c r="E60" s="489"/>
      <c r="F60" s="489"/>
      <c r="G60" s="230" t="s">
        <v>271</v>
      </c>
      <c r="H60" s="488" t="s">
        <v>269</v>
      </c>
      <c r="I60" s="488"/>
      <c r="J60" s="218"/>
      <c r="K60" s="218"/>
      <c r="L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</row>
    <row r="61" spans="1:42" ht="15.75" customHeight="1">
      <c r="A61" s="482" t="s">
        <v>272</v>
      </c>
      <c r="B61" s="482"/>
      <c r="C61" s="482"/>
      <c r="D61" s="482"/>
      <c r="E61" s="482"/>
      <c r="F61" s="482"/>
      <c r="G61" s="232" t="s">
        <v>273</v>
      </c>
      <c r="H61" s="483" t="s">
        <v>164</v>
      </c>
      <c r="I61" s="483"/>
    </row>
    <row r="62" spans="1:42" ht="8.25" customHeight="1">
      <c r="A62" s="231"/>
      <c r="B62" s="231"/>
      <c r="C62" s="231"/>
      <c r="D62" s="231"/>
      <c r="E62" s="231"/>
      <c r="F62" s="231"/>
      <c r="G62" s="231"/>
      <c r="H62" s="233"/>
      <c r="I62" s="233"/>
    </row>
    <row r="63" spans="1:42" ht="12.75" customHeight="1">
      <c r="A63" s="484" t="s">
        <v>274</v>
      </c>
      <c r="B63" s="484"/>
      <c r="C63" s="484"/>
      <c r="D63" s="484"/>
      <c r="E63" s="484"/>
      <c r="F63" s="484"/>
      <c r="G63" s="234" t="s">
        <v>275</v>
      </c>
      <c r="H63" s="488" t="s">
        <v>261</v>
      </c>
      <c r="I63" s="488"/>
    </row>
    <row r="64" spans="1:42">
      <c r="A64" s="485" t="s">
        <v>276</v>
      </c>
      <c r="B64" s="485"/>
      <c r="C64" s="485"/>
      <c r="D64" s="485"/>
      <c r="E64" s="485"/>
      <c r="F64" s="485"/>
      <c r="G64" s="235" t="s">
        <v>277</v>
      </c>
      <c r="H64" s="486" t="s">
        <v>164</v>
      </c>
      <c r="I64" s="486"/>
    </row>
    <row r="65" spans="1:9">
      <c r="A65" s="236"/>
      <c r="B65" s="236"/>
      <c r="C65" s="236"/>
      <c r="D65" s="236"/>
      <c r="E65" s="236"/>
      <c r="F65" s="236"/>
      <c r="G65" s="236"/>
      <c r="H65" s="236"/>
      <c r="I65" s="236"/>
    </row>
    <row r="66" spans="1:9">
      <c r="A66" s="236"/>
      <c r="B66" s="236"/>
      <c r="C66" s="236"/>
      <c r="D66" s="236"/>
      <c r="E66" s="236"/>
      <c r="F66" s="236"/>
      <c r="G66" s="236"/>
      <c r="H66" s="236"/>
      <c r="I66" s="236"/>
    </row>
    <row r="67" spans="1:9">
      <c r="A67" s="217"/>
      <c r="B67" s="217"/>
      <c r="C67" s="217"/>
      <c r="D67" s="217"/>
      <c r="E67" s="217"/>
      <c r="F67" s="217"/>
      <c r="G67" s="217"/>
      <c r="H67" s="245"/>
      <c r="I67" s="245"/>
    </row>
    <row r="68" spans="1:9">
      <c r="A68" s="217"/>
      <c r="B68" s="217"/>
      <c r="C68" s="217"/>
      <c r="D68" s="217"/>
      <c r="E68" s="217"/>
      <c r="F68" s="217"/>
      <c r="G68" s="213"/>
      <c r="H68" s="188"/>
      <c r="I68" s="188"/>
    </row>
    <row r="69" spans="1:9">
      <c r="A69" s="217"/>
      <c r="B69" s="217"/>
      <c r="C69" s="217"/>
      <c r="D69" s="217"/>
      <c r="E69" s="217"/>
      <c r="F69" s="217"/>
      <c r="G69" s="217"/>
      <c r="H69" s="245"/>
      <c r="I69" s="245"/>
    </row>
    <row r="70" spans="1:9">
      <c r="A70" s="217"/>
      <c r="B70" s="217"/>
      <c r="C70" s="217"/>
      <c r="D70" s="264"/>
      <c r="E70" s="217"/>
      <c r="F70" s="247"/>
      <c r="G70" s="244"/>
      <c r="H70" s="188"/>
      <c r="I70" s="188"/>
    </row>
    <row r="71" spans="1:9">
      <c r="A71" s="217"/>
      <c r="B71" s="217"/>
      <c r="C71" s="217"/>
      <c r="D71" s="217"/>
      <c r="E71" s="217"/>
      <c r="F71" s="244"/>
      <c r="G71" s="217"/>
      <c r="H71" s="188"/>
      <c r="I71" s="188"/>
    </row>
    <row r="72" spans="1:9" ht="15.75">
      <c r="A72" s="217"/>
      <c r="B72" s="217"/>
      <c r="C72" s="217"/>
      <c r="D72" s="217"/>
      <c r="E72" s="217"/>
      <c r="F72" s="217"/>
      <c r="G72" s="217"/>
      <c r="H72" s="258"/>
      <c r="I72" s="258"/>
    </row>
    <row r="73" spans="1:9">
      <c r="A73" s="217"/>
      <c r="B73" s="217"/>
      <c r="C73" s="217"/>
      <c r="D73" s="217"/>
      <c r="E73" s="217"/>
      <c r="F73" s="217"/>
      <c r="G73" s="217"/>
      <c r="H73" s="245"/>
      <c r="I73" s="245"/>
    </row>
    <row r="74" spans="1:9">
      <c r="A74" s="265"/>
      <c r="B74" s="265"/>
      <c r="C74" s="265"/>
      <c r="D74" s="265"/>
      <c r="E74" s="265"/>
      <c r="F74" s="265"/>
      <c r="G74" s="265"/>
      <c r="H74" s="265"/>
      <c r="I74" s="265"/>
    </row>
    <row r="75" spans="1:9">
      <c r="A75" s="265"/>
      <c r="B75" s="265"/>
      <c r="C75" s="265"/>
      <c r="D75" s="265"/>
      <c r="E75" s="265"/>
      <c r="F75" s="265"/>
      <c r="G75" s="265"/>
      <c r="H75" s="188"/>
      <c r="I75" s="188"/>
    </row>
    <row r="76" spans="1:9">
      <c r="A76" s="265"/>
      <c r="B76" s="265"/>
      <c r="C76" s="265"/>
      <c r="D76" s="265"/>
      <c r="E76" s="265"/>
      <c r="F76" s="265"/>
      <c r="G76" s="265"/>
      <c r="H76" s="188"/>
      <c r="I76" s="188"/>
    </row>
    <row r="77" spans="1:9" ht="15.75">
      <c r="A77" s="265"/>
      <c r="B77" s="265"/>
      <c r="C77" s="265"/>
      <c r="D77" s="265"/>
      <c r="E77" s="265"/>
      <c r="F77" s="244"/>
      <c r="G77" s="265"/>
      <c r="H77" s="258"/>
      <c r="I77" s="258"/>
    </row>
    <row r="78" spans="1:9">
      <c r="A78" s="265"/>
      <c r="B78" s="265"/>
      <c r="C78" s="265"/>
      <c r="D78" s="265"/>
      <c r="E78" s="265"/>
      <c r="F78" s="265"/>
      <c r="G78" s="265"/>
      <c r="H78" s="265"/>
      <c r="I78" s="265"/>
    </row>
    <row r="79" spans="1:9">
      <c r="A79" s="217"/>
      <c r="B79" s="217"/>
      <c r="C79" s="217"/>
      <c r="D79" s="217"/>
      <c r="E79" s="217"/>
      <c r="F79" s="217"/>
      <c r="G79" s="217"/>
      <c r="H79" s="245"/>
      <c r="I79" s="245"/>
    </row>
    <row r="80" spans="1:9">
      <c r="A80" s="217"/>
      <c r="B80" s="217"/>
      <c r="C80" s="217"/>
      <c r="D80" s="217"/>
      <c r="E80" s="217"/>
      <c r="F80" s="217"/>
      <c r="G80" s="217"/>
      <c r="H80" s="245"/>
      <c r="I80" s="245"/>
    </row>
    <row r="81" spans="1:9">
      <c r="A81" s="217"/>
      <c r="B81" s="217"/>
      <c r="C81" s="217"/>
      <c r="D81" s="217"/>
      <c r="E81" s="217"/>
      <c r="F81" s="217"/>
      <c r="G81" s="217"/>
      <c r="H81" s="188"/>
      <c r="I81" s="188"/>
    </row>
    <row r="82" spans="1:9">
      <c r="A82" s="217"/>
      <c r="B82" s="217"/>
      <c r="C82" s="217"/>
      <c r="D82" s="266"/>
      <c r="E82" s="217"/>
      <c r="F82" s="267"/>
      <c r="G82" s="244"/>
      <c r="H82" s="188"/>
      <c r="I82" s="188"/>
    </row>
    <row r="83" spans="1:9" ht="15.75">
      <c r="A83" s="217"/>
      <c r="B83" s="217"/>
      <c r="C83" s="217"/>
      <c r="D83" s="217"/>
      <c r="E83" s="217"/>
      <c r="F83" s="268"/>
      <c r="G83" s="269"/>
      <c r="H83" s="258"/>
      <c r="I83" s="258"/>
    </row>
    <row r="84" spans="1:9">
      <c r="A84" s="217"/>
      <c r="B84" s="217"/>
      <c r="C84" s="217"/>
      <c r="D84" s="217"/>
      <c r="E84" s="217"/>
      <c r="F84" s="217"/>
      <c r="G84" s="217"/>
      <c r="H84" s="245"/>
      <c r="I84" s="245"/>
    </row>
    <row r="85" spans="1:9">
      <c r="A85" s="217"/>
      <c r="B85" s="217"/>
      <c r="C85" s="217"/>
      <c r="D85" s="217"/>
      <c r="E85" s="217"/>
      <c r="F85" s="217"/>
      <c r="G85" s="217"/>
      <c r="H85" s="245"/>
      <c r="I85" s="245"/>
    </row>
    <row r="86" spans="1:9">
      <c r="A86" s="217"/>
      <c r="B86" s="217"/>
      <c r="C86" s="217"/>
      <c r="D86" s="217"/>
      <c r="E86" s="217"/>
      <c r="F86" s="217"/>
      <c r="G86" s="217"/>
      <c r="H86" s="245"/>
      <c r="I86" s="245"/>
    </row>
    <row r="87" spans="1:9">
      <c r="A87" s="217"/>
      <c r="B87" s="217"/>
      <c r="C87" s="217"/>
      <c r="D87" s="217"/>
      <c r="E87" s="217"/>
      <c r="F87" s="217"/>
      <c r="G87" s="217"/>
      <c r="H87" s="245"/>
      <c r="I87" s="245"/>
    </row>
  </sheetData>
  <mergeCells count="63"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6:I16"/>
    <mergeCell ref="A17:I17"/>
    <mergeCell ref="A18:I18"/>
    <mergeCell ref="A19:B19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A59:G59"/>
    <mergeCell ref="A61:F61"/>
    <mergeCell ref="H61:I61"/>
    <mergeCell ref="A63:F63"/>
    <mergeCell ref="A64:F64"/>
    <mergeCell ref="H64:I64"/>
    <mergeCell ref="H59:I59"/>
    <mergeCell ref="H60:I60"/>
    <mergeCell ref="A60:F60"/>
    <mergeCell ref="H63:I63"/>
  </mergeCells>
  <phoneticPr fontId="27" type="noConversion"/>
  <pageMargins left="0.70866141732283472" right="0.35433070866141736" top="0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view="pageBreakPreview" zoomScaleNormal="100" workbookViewId="0">
      <selection activeCell="D20" sqref="D20"/>
    </sheetView>
  </sheetViews>
  <sheetFormatPr defaultRowHeight="12.75"/>
  <cols>
    <col min="1" max="1" width="5.5703125" style="270" customWidth="1"/>
    <col min="2" max="2" width="1.85546875" style="270" customWidth="1"/>
    <col min="3" max="3" width="57.28515625" style="270" customWidth="1"/>
    <col min="4" max="5" width="12.28515625" style="270" customWidth="1"/>
    <col min="6" max="16384" width="9.140625" style="270"/>
  </cols>
  <sheetData>
    <row r="1" spans="1:5">
      <c r="C1" s="308"/>
      <c r="D1" s="308"/>
      <c r="E1" s="308"/>
    </row>
    <row r="2" spans="1:5">
      <c r="A2" s="305"/>
      <c r="B2" s="305"/>
      <c r="C2" s="307" t="s">
        <v>321</v>
      </c>
      <c r="D2" s="306"/>
      <c r="E2" s="306"/>
    </row>
    <row r="3" spans="1:5">
      <c r="A3" s="305"/>
      <c r="B3" s="305"/>
      <c r="C3" s="304" t="s">
        <v>320</v>
      </c>
    </row>
    <row r="4" spans="1:5">
      <c r="A4" s="542" t="s">
        <v>319</v>
      </c>
      <c r="B4" s="542"/>
      <c r="C4" s="542"/>
      <c r="D4" s="542"/>
      <c r="E4" s="542"/>
    </row>
    <row r="5" spans="1:5" ht="45" customHeight="1">
      <c r="A5" s="543" t="s">
        <v>318</v>
      </c>
      <c r="B5" s="543"/>
      <c r="C5" s="543"/>
      <c r="D5" s="543"/>
      <c r="E5" s="543"/>
    </row>
    <row r="6" spans="1:5" ht="12.75" customHeight="1">
      <c r="A6" s="303"/>
      <c r="B6" s="303"/>
      <c r="C6" s="303"/>
      <c r="D6" s="303"/>
      <c r="E6" s="303"/>
    </row>
    <row r="7" spans="1:5" ht="15" customHeight="1">
      <c r="A7" s="543" t="s">
        <v>317</v>
      </c>
      <c r="B7" s="543"/>
      <c r="C7" s="543"/>
      <c r="D7" s="543"/>
      <c r="E7" s="543"/>
    </row>
    <row r="8" spans="1:5" ht="15">
      <c r="A8" s="302"/>
      <c r="B8" s="302"/>
      <c r="C8" s="302"/>
      <c r="D8" s="302"/>
      <c r="E8" s="302"/>
    </row>
    <row r="9" spans="1:5" ht="69" customHeight="1">
      <c r="A9" s="281" t="s">
        <v>46</v>
      </c>
      <c r="B9" s="545" t="s">
        <v>316</v>
      </c>
      <c r="C9" s="546"/>
      <c r="D9" s="301" t="s">
        <v>315</v>
      </c>
      <c r="E9" s="301" t="s">
        <v>314</v>
      </c>
    </row>
    <row r="10" spans="1:5" ht="15.75">
      <c r="A10" s="300">
        <v>1</v>
      </c>
      <c r="B10" s="547">
        <v>2</v>
      </c>
      <c r="C10" s="548"/>
      <c r="D10" s="300">
        <v>3</v>
      </c>
      <c r="E10" s="300">
        <v>4</v>
      </c>
    </row>
    <row r="11" spans="1:5" ht="15" customHeight="1">
      <c r="A11" s="281" t="s">
        <v>245</v>
      </c>
      <c r="B11" s="549" t="s">
        <v>313</v>
      </c>
      <c r="C11" s="550"/>
      <c r="D11" s="278">
        <f>SUM(D12:D17)</f>
        <v>0</v>
      </c>
      <c r="E11" s="278">
        <f>SUM(E12:E17)</f>
        <v>0</v>
      </c>
    </row>
    <row r="12" spans="1:5" ht="15" customHeight="1">
      <c r="A12" s="285" t="s">
        <v>254</v>
      </c>
      <c r="B12" s="299"/>
      <c r="C12" s="290" t="s">
        <v>312</v>
      </c>
      <c r="D12" s="282"/>
      <c r="E12" s="282"/>
    </row>
    <row r="13" spans="1:5" ht="15" customHeight="1">
      <c r="A13" s="285" t="s">
        <v>255</v>
      </c>
      <c r="B13" s="299"/>
      <c r="C13" s="290" t="s">
        <v>311</v>
      </c>
      <c r="D13" s="282"/>
      <c r="E13" s="282"/>
    </row>
    <row r="14" spans="1:5" ht="15" customHeight="1">
      <c r="A14" s="285" t="s">
        <v>310</v>
      </c>
      <c r="B14" s="298"/>
      <c r="C14" s="297" t="s">
        <v>309</v>
      </c>
      <c r="D14" s="282"/>
      <c r="E14" s="282"/>
    </row>
    <row r="15" spans="1:5" ht="15" customHeight="1">
      <c r="A15" s="296" t="s">
        <v>308</v>
      </c>
      <c r="B15" s="295"/>
      <c r="C15" s="290" t="s">
        <v>307</v>
      </c>
      <c r="D15" s="294"/>
      <c r="E15" s="294"/>
    </row>
    <row r="16" spans="1:5" ht="15" customHeight="1">
      <c r="A16" s="285" t="s">
        <v>306</v>
      </c>
      <c r="B16" s="293"/>
      <c r="C16" s="292" t="s">
        <v>305</v>
      </c>
      <c r="D16" s="282"/>
      <c r="E16" s="282"/>
    </row>
    <row r="17" spans="1:5" ht="15" customHeight="1">
      <c r="A17" s="285" t="s">
        <v>304</v>
      </c>
      <c r="B17" s="291"/>
      <c r="C17" s="290" t="s">
        <v>303</v>
      </c>
      <c r="D17" s="282"/>
      <c r="E17" s="282"/>
    </row>
    <row r="18" spans="1:5" ht="15" customHeight="1">
      <c r="A18" s="281" t="s">
        <v>246</v>
      </c>
      <c r="B18" s="277" t="s">
        <v>302</v>
      </c>
      <c r="C18" s="289"/>
      <c r="D18" s="278">
        <f>SUM(D19:D22)</f>
        <v>0</v>
      </c>
      <c r="E18" s="278">
        <f>SUM(E19:E22)</f>
        <v>0</v>
      </c>
    </row>
    <row r="19" spans="1:5" ht="15" customHeight="1">
      <c r="A19" s="285" t="s">
        <v>250</v>
      </c>
      <c r="B19" s="288"/>
      <c r="C19" s="287" t="s">
        <v>301</v>
      </c>
      <c r="D19" s="282"/>
      <c r="E19" s="282"/>
    </row>
    <row r="20" spans="1:5" ht="15" customHeight="1">
      <c r="A20" s="285" t="s">
        <v>251</v>
      </c>
      <c r="B20" s="288"/>
      <c r="C20" s="287" t="s">
        <v>300</v>
      </c>
      <c r="D20" s="286">
        <v>0</v>
      </c>
      <c r="E20" s="286">
        <v>0</v>
      </c>
    </row>
    <row r="21" spans="1:5" ht="15" customHeight="1">
      <c r="A21" s="285" t="s">
        <v>299</v>
      </c>
      <c r="B21" s="288"/>
      <c r="C21" s="287" t="s">
        <v>298</v>
      </c>
      <c r="D21" s="282"/>
      <c r="E21" s="286"/>
    </row>
    <row r="22" spans="1:5" ht="15" customHeight="1">
      <c r="A22" s="285" t="s">
        <v>297</v>
      </c>
      <c r="B22" s="284"/>
      <c r="C22" s="283" t="s">
        <v>296</v>
      </c>
      <c r="D22" s="282"/>
      <c r="E22" s="282"/>
    </row>
    <row r="23" spans="1:5" ht="15" customHeight="1">
      <c r="A23" s="281" t="s">
        <v>247</v>
      </c>
      <c r="B23" s="280" t="s">
        <v>295</v>
      </c>
      <c r="C23" s="279"/>
      <c r="D23" s="278">
        <f>SUM(D11-D18)</f>
        <v>0</v>
      </c>
      <c r="E23" s="278">
        <f>SUM(E11-E18)</f>
        <v>0</v>
      </c>
    </row>
    <row r="24" spans="1:5" ht="15" customHeight="1">
      <c r="A24" s="275"/>
      <c r="B24" s="277"/>
      <c r="C24" s="276"/>
      <c r="D24" s="275"/>
      <c r="E24" s="274"/>
    </row>
    <row r="25" spans="1:5" ht="12.95" customHeight="1">
      <c r="A25" s="271" t="s">
        <v>294</v>
      </c>
      <c r="B25" s="273"/>
      <c r="C25" s="273"/>
      <c r="D25" s="272"/>
      <c r="E25" s="272"/>
    </row>
    <row r="26" spans="1:5">
      <c r="A26" s="544" t="s">
        <v>293</v>
      </c>
      <c r="B26" s="544"/>
      <c r="C26" s="544"/>
      <c r="D26" s="544"/>
      <c r="E26" s="544"/>
    </row>
    <row r="27" spans="1:5">
      <c r="C27" s="271" t="s">
        <v>266</v>
      </c>
      <c r="D27" s="271" t="s">
        <v>261</v>
      </c>
      <c r="E27" s="271"/>
    </row>
  </sheetData>
  <mergeCells count="7">
    <mergeCell ref="A4:E4"/>
    <mergeCell ref="A5:E5"/>
    <mergeCell ref="A7:E7"/>
    <mergeCell ref="A26:E26"/>
    <mergeCell ref="B9:C9"/>
    <mergeCell ref="B10:C10"/>
    <mergeCell ref="B11:C11"/>
  </mergeCell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view="pageBreakPreview" zoomScaleNormal="100" workbookViewId="0">
      <selection activeCell="D20" sqref="D20"/>
    </sheetView>
  </sheetViews>
  <sheetFormatPr defaultRowHeight="12.75"/>
  <cols>
    <col min="1" max="1" width="6.42578125" style="309" bestFit="1" customWidth="1"/>
    <col min="2" max="2" width="30.5703125" style="309" bestFit="1" customWidth="1"/>
    <col min="3" max="3" width="13.42578125" style="309" customWidth="1"/>
    <col min="4" max="4" width="11.5703125" style="309" customWidth="1"/>
    <col min="5" max="5" width="15.28515625" style="309" customWidth="1"/>
    <col min="6" max="6" width="15.42578125" style="309" customWidth="1"/>
    <col min="7" max="7" width="10" style="309" customWidth="1"/>
    <col min="8" max="8" width="12.140625" style="309" bestFit="1" customWidth="1"/>
    <col min="9" max="9" width="11.42578125" style="309" customWidth="1"/>
    <col min="10" max="10" width="13.7109375" style="309" customWidth="1"/>
    <col min="11" max="16384" width="9.140625" style="309"/>
  </cols>
  <sheetData>
    <row r="1" spans="1:10">
      <c r="A1" s="310"/>
      <c r="B1" s="310"/>
      <c r="C1" s="310"/>
      <c r="D1" s="310"/>
      <c r="E1" s="310"/>
      <c r="F1" s="310"/>
      <c r="G1" s="310"/>
      <c r="H1" s="333"/>
      <c r="J1" s="310"/>
    </row>
    <row r="2" spans="1:10">
      <c r="A2" s="310"/>
      <c r="B2" s="310"/>
      <c r="C2" s="310"/>
      <c r="D2" s="310"/>
      <c r="E2" s="310"/>
      <c r="F2" s="310"/>
      <c r="G2" s="310"/>
      <c r="H2" s="332" t="s">
        <v>368</v>
      </c>
      <c r="I2" s="310"/>
      <c r="J2" s="310"/>
    </row>
    <row r="3" spans="1:10">
      <c r="A3" s="310"/>
      <c r="B3" s="310"/>
      <c r="C3" s="310"/>
      <c r="D3" s="310"/>
      <c r="E3" s="310"/>
      <c r="F3" s="310"/>
      <c r="G3" s="310"/>
      <c r="H3" s="332" t="s">
        <v>367</v>
      </c>
      <c r="I3" s="310"/>
      <c r="J3" s="310"/>
    </row>
    <row r="4" spans="1:10" ht="16.5" customHeight="1">
      <c r="A4" s="554" t="s">
        <v>319</v>
      </c>
      <c r="B4" s="555"/>
      <c r="C4" s="555"/>
      <c r="D4" s="555"/>
      <c r="E4" s="555"/>
      <c r="F4" s="555"/>
      <c r="G4" s="555"/>
      <c r="H4" s="555"/>
      <c r="I4" s="555"/>
      <c r="J4" s="555"/>
    </row>
    <row r="5" spans="1:10" ht="17.25" customHeight="1">
      <c r="A5" s="556" t="s">
        <v>366</v>
      </c>
      <c r="B5" s="557"/>
      <c r="C5" s="557"/>
      <c r="D5" s="557"/>
      <c r="E5" s="557"/>
      <c r="F5" s="557"/>
      <c r="G5" s="557"/>
      <c r="H5" s="557"/>
      <c r="I5" s="557"/>
      <c r="J5" s="557"/>
    </row>
    <row r="6" spans="1:10">
      <c r="A6" s="310"/>
      <c r="B6" s="310"/>
      <c r="C6" s="310"/>
      <c r="D6" s="310"/>
      <c r="E6" s="310"/>
      <c r="F6" s="310"/>
      <c r="G6" s="310"/>
      <c r="H6" s="310"/>
      <c r="I6" s="310"/>
      <c r="J6" s="310"/>
    </row>
    <row r="7" spans="1:10" ht="15.75">
      <c r="A7" s="552" t="s">
        <v>365</v>
      </c>
      <c r="B7" s="553"/>
      <c r="C7" s="553"/>
      <c r="D7" s="553"/>
      <c r="E7" s="553"/>
      <c r="F7" s="553"/>
      <c r="G7" s="553"/>
      <c r="H7" s="553"/>
      <c r="I7" s="553"/>
      <c r="J7" s="553"/>
    </row>
    <row r="8" spans="1:10">
      <c r="A8" s="310"/>
      <c r="B8" s="310"/>
      <c r="C8" s="310"/>
      <c r="D8" s="310"/>
      <c r="E8" s="310"/>
      <c r="F8" s="310"/>
      <c r="G8" s="310"/>
      <c r="H8" s="310"/>
      <c r="I8" s="310"/>
      <c r="J8" s="310"/>
    </row>
    <row r="9" spans="1:10" ht="47.25" customHeight="1">
      <c r="A9" s="558" t="s">
        <v>46</v>
      </c>
      <c r="B9" s="560" t="s">
        <v>47</v>
      </c>
      <c r="C9" s="560" t="s">
        <v>93</v>
      </c>
      <c r="D9" s="561" t="s">
        <v>94</v>
      </c>
      <c r="E9" s="560" t="s">
        <v>95</v>
      </c>
      <c r="F9" s="560"/>
      <c r="G9" s="560" t="s">
        <v>364</v>
      </c>
      <c r="H9" s="560"/>
      <c r="I9" s="560" t="s">
        <v>97</v>
      </c>
      <c r="J9" s="560" t="s">
        <v>244</v>
      </c>
    </row>
    <row r="10" spans="1:10" ht="24">
      <c r="A10" s="559"/>
      <c r="B10" s="560"/>
      <c r="C10" s="560"/>
      <c r="D10" s="561"/>
      <c r="E10" s="320" t="s">
        <v>363</v>
      </c>
      <c r="F10" s="320" t="s">
        <v>362</v>
      </c>
      <c r="G10" s="320" t="s">
        <v>361</v>
      </c>
      <c r="H10" s="320" t="s">
        <v>360</v>
      </c>
      <c r="I10" s="560"/>
      <c r="J10" s="560"/>
    </row>
    <row r="11" spans="1:10">
      <c r="A11" s="330">
        <v>1</v>
      </c>
      <c r="B11" s="329">
        <v>2</v>
      </c>
      <c r="C11" s="329">
        <v>3</v>
      </c>
      <c r="D11" s="331">
        <v>4</v>
      </c>
      <c r="E11" s="329">
        <v>5</v>
      </c>
      <c r="F11" s="329">
        <v>6</v>
      </c>
      <c r="G11" s="329">
        <v>7</v>
      </c>
      <c r="H11" s="330">
        <v>8</v>
      </c>
      <c r="I11" s="329">
        <v>9</v>
      </c>
      <c r="J11" s="329">
        <v>10</v>
      </c>
    </row>
    <row r="12" spans="1:10" ht="24">
      <c r="A12" s="315" t="s">
        <v>245</v>
      </c>
      <c r="B12" s="328" t="s">
        <v>359</v>
      </c>
      <c r="C12" s="318"/>
      <c r="D12" s="324">
        <v>45.49</v>
      </c>
      <c r="E12" s="318"/>
      <c r="F12" s="318"/>
      <c r="G12" s="318"/>
      <c r="H12" s="318"/>
      <c r="I12" s="318"/>
      <c r="J12" s="317">
        <f>SUM(C12:I12)</f>
        <v>45.49</v>
      </c>
    </row>
    <row r="13" spans="1:10" ht="24">
      <c r="A13" s="320" t="s">
        <v>246</v>
      </c>
      <c r="B13" s="325" t="s">
        <v>358</v>
      </c>
      <c r="C13" s="327">
        <f t="shared" ref="C13:J13" si="0">SUM(C14+C15)</f>
        <v>0</v>
      </c>
      <c r="D13" s="327">
        <f t="shared" si="0"/>
        <v>13866.93</v>
      </c>
      <c r="E13" s="327">
        <f t="shared" si="0"/>
        <v>0</v>
      </c>
      <c r="F13" s="327">
        <f t="shared" si="0"/>
        <v>0</v>
      </c>
      <c r="G13" s="327">
        <f t="shared" si="0"/>
        <v>0</v>
      </c>
      <c r="H13" s="327">
        <f t="shared" si="0"/>
        <v>0</v>
      </c>
      <c r="I13" s="327">
        <f t="shared" si="0"/>
        <v>0</v>
      </c>
      <c r="J13" s="327">
        <f t="shared" si="0"/>
        <v>13866.93</v>
      </c>
    </row>
    <row r="14" spans="1:10">
      <c r="A14" s="320" t="s">
        <v>250</v>
      </c>
      <c r="B14" s="326" t="s">
        <v>357</v>
      </c>
      <c r="C14" s="318"/>
      <c r="D14" s="324">
        <v>13572.95</v>
      </c>
      <c r="E14" s="318"/>
      <c r="F14" s="318"/>
      <c r="G14" s="318"/>
      <c r="H14" s="318"/>
      <c r="I14" s="318"/>
      <c r="J14" s="317">
        <f>SUM(C14:I14)</f>
        <v>13572.95</v>
      </c>
    </row>
    <row r="15" spans="1:10" ht="24">
      <c r="A15" s="320" t="s">
        <v>251</v>
      </c>
      <c r="B15" s="326" t="s">
        <v>356</v>
      </c>
      <c r="C15" s="318"/>
      <c r="D15" s="324">
        <v>293.98</v>
      </c>
      <c r="E15" s="318"/>
      <c r="F15" s="318"/>
      <c r="G15" s="318"/>
      <c r="H15" s="324"/>
      <c r="I15" s="318"/>
      <c r="J15" s="317">
        <f>SUM(C15:I15)</f>
        <v>293.98</v>
      </c>
    </row>
    <row r="16" spans="1:10" ht="24">
      <c r="A16" s="320" t="s">
        <v>247</v>
      </c>
      <c r="B16" s="325" t="s">
        <v>355</v>
      </c>
      <c r="C16" s="327">
        <f t="shared" ref="C16:J16" si="1">SUM(C17:C20)</f>
        <v>0</v>
      </c>
      <c r="D16" s="327">
        <f t="shared" si="1"/>
        <v>13781.77</v>
      </c>
      <c r="E16" s="327">
        <f t="shared" si="1"/>
        <v>0</v>
      </c>
      <c r="F16" s="327">
        <f t="shared" si="1"/>
        <v>0</v>
      </c>
      <c r="G16" s="327">
        <f t="shared" si="1"/>
        <v>0</v>
      </c>
      <c r="H16" s="327">
        <f t="shared" si="1"/>
        <v>0</v>
      </c>
      <c r="I16" s="327">
        <f t="shared" si="1"/>
        <v>0</v>
      </c>
      <c r="J16" s="327">
        <f t="shared" si="1"/>
        <v>13781.77</v>
      </c>
    </row>
    <row r="17" spans="1:10">
      <c r="A17" s="320" t="s">
        <v>252</v>
      </c>
      <c r="B17" s="326" t="s">
        <v>339</v>
      </c>
      <c r="C17" s="318"/>
      <c r="D17" s="324"/>
      <c r="E17" s="318"/>
      <c r="F17" s="318"/>
      <c r="G17" s="318"/>
      <c r="H17" s="324"/>
      <c r="I17" s="318"/>
      <c r="J17" s="317">
        <f>SUM(C17:I17)</f>
        <v>0</v>
      </c>
    </row>
    <row r="18" spans="1:10">
      <c r="A18" s="320" t="s">
        <v>253</v>
      </c>
      <c r="B18" s="326" t="s">
        <v>337</v>
      </c>
      <c r="C18" s="318"/>
      <c r="D18" s="324"/>
      <c r="E18" s="318"/>
      <c r="F18" s="318"/>
      <c r="G18" s="318"/>
      <c r="H18" s="318"/>
      <c r="I18" s="318"/>
      <c r="J18" s="317">
        <f>SUM(C18:I18)</f>
        <v>0</v>
      </c>
    </row>
    <row r="19" spans="1:10">
      <c r="A19" s="320" t="s">
        <v>354</v>
      </c>
      <c r="B19" s="326" t="s">
        <v>335</v>
      </c>
      <c r="C19" s="318"/>
      <c r="D19" s="324">
        <v>13781.77</v>
      </c>
      <c r="E19" s="318"/>
      <c r="F19" s="318"/>
      <c r="G19" s="318"/>
      <c r="H19" s="318"/>
      <c r="I19" s="318"/>
      <c r="J19" s="317">
        <f>SUM(C19:I19)</f>
        <v>13781.77</v>
      </c>
    </row>
    <row r="20" spans="1:10">
      <c r="A20" s="320" t="s">
        <v>353</v>
      </c>
      <c r="B20" s="326" t="s">
        <v>333</v>
      </c>
      <c r="C20" s="318"/>
      <c r="D20" s="324"/>
      <c r="E20" s="318"/>
      <c r="F20" s="318"/>
      <c r="G20" s="318"/>
      <c r="H20" s="318"/>
      <c r="I20" s="318"/>
      <c r="J20" s="317">
        <f>SUM(C20:I20)</f>
        <v>0</v>
      </c>
    </row>
    <row r="21" spans="1:10">
      <c r="A21" s="320" t="s">
        <v>248</v>
      </c>
      <c r="B21" s="325" t="s">
        <v>352</v>
      </c>
      <c r="C21" s="318"/>
      <c r="D21" s="324"/>
      <c r="E21" s="318"/>
      <c r="F21" s="318"/>
      <c r="G21" s="318"/>
      <c r="H21" s="318"/>
      <c r="I21" s="318"/>
      <c r="J21" s="317">
        <f>SUM(C21:I21)</f>
        <v>0</v>
      </c>
    </row>
    <row r="22" spans="1:10" ht="24" customHeight="1">
      <c r="A22" s="315" t="s">
        <v>249</v>
      </c>
      <c r="B22" s="323" t="s">
        <v>351</v>
      </c>
      <c r="C22" s="313">
        <f t="shared" ref="C22:J22" si="2">SUM(C12+C13-C16+C21)</f>
        <v>0</v>
      </c>
      <c r="D22" s="313">
        <f t="shared" si="2"/>
        <v>130.64999999999964</v>
      </c>
      <c r="E22" s="313">
        <f t="shared" si="2"/>
        <v>0</v>
      </c>
      <c r="F22" s="313">
        <f t="shared" si="2"/>
        <v>0</v>
      </c>
      <c r="G22" s="313">
        <f t="shared" si="2"/>
        <v>0</v>
      </c>
      <c r="H22" s="313">
        <f t="shared" si="2"/>
        <v>0</v>
      </c>
      <c r="I22" s="313">
        <f t="shared" si="2"/>
        <v>0</v>
      </c>
      <c r="J22" s="313">
        <f t="shared" si="2"/>
        <v>130.64999999999964</v>
      </c>
    </row>
    <row r="23" spans="1:10" ht="24">
      <c r="A23" s="320" t="s">
        <v>350</v>
      </c>
      <c r="B23" s="322" t="s">
        <v>349</v>
      </c>
      <c r="C23" s="318"/>
      <c r="D23" s="318"/>
      <c r="E23" s="318"/>
      <c r="F23" s="318"/>
      <c r="G23" s="318"/>
      <c r="H23" s="318"/>
      <c r="I23" s="318"/>
      <c r="J23" s="317">
        <f>SUM(C23:I23)</f>
        <v>0</v>
      </c>
    </row>
    <row r="24" spans="1:10" ht="36">
      <c r="A24" s="320" t="s">
        <v>348</v>
      </c>
      <c r="B24" s="322" t="s">
        <v>347</v>
      </c>
      <c r="C24" s="318"/>
      <c r="D24" s="318"/>
      <c r="E24" s="318"/>
      <c r="F24" s="318"/>
      <c r="G24" s="318"/>
      <c r="H24" s="318"/>
      <c r="I24" s="318"/>
      <c r="J24" s="317">
        <f>SUM(C24:I24)</f>
        <v>0</v>
      </c>
    </row>
    <row r="25" spans="1:10" ht="24">
      <c r="A25" s="320" t="s">
        <v>346</v>
      </c>
      <c r="B25" s="319" t="s">
        <v>345</v>
      </c>
      <c r="C25" s="318"/>
      <c r="D25" s="318"/>
      <c r="E25" s="318"/>
      <c r="F25" s="318"/>
      <c r="G25" s="318"/>
      <c r="H25" s="318"/>
      <c r="I25" s="318"/>
      <c r="J25" s="317">
        <f>SUM(C25:I25)</f>
        <v>0</v>
      </c>
    </row>
    <row r="26" spans="1:10" ht="24">
      <c r="A26" s="320" t="s">
        <v>344</v>
      </c>
      <c r="B26" s="319" t="s">
        <v>343</v>
      </c>
      <c r="C26" s="318"/>
      <c r="D26" s="318"/>
      <c r="E26" s="318"/>
      <c r="F26" s="318"/>
      <c r="G26" s="318"/>
      <c r="H26" s="318"/>
      <c r="I26" s="318"/>
      <c r="J26" s="317">
        <f>SUM(C26:I26)</f>
        <v>0</v>
      </c>
    </row>
    <row r="27" spans="1:10" ht="48">
      <c r="A27" s="320" t="s">
        <v>342</v>
      </c>
      <c r="B27" s="319" t="s">
        <v>341</v>
      </c>
      <c r="C27" s="313">
        <f t="shared" ref="C27:J27" si="3">SUM(C28+C29+C30+C31)</f>
        <v>0</v>
      </c>
      <c r="D27" s="313">
        <f t="shared" si="3"/>
        <v>0</v>
      </c>
      <c r="E27" s="313">
        <f t="shared" si="3"/>
        <v>0</v>
      </c>
      <c r="F27" s="313">
        <f t="shared" si="3"/>
        <v>0</v>
      </c>
      <c r="G27" s="313">
        <f t="shared" si="3"/>
        <v>0</v>
      </c>
      <c r="H27" s="313">
        <f t="shared" si="3"/>
        <v>0</v>
      </c>
      <c r="I27" s="313">
        <f t="shared" si="3"/>
        <v>0</v>
      </c>
      <c r="J27" s="313">
        <f t="shared" si="3"/>
        <v>0</v>
      </c>
    </row>
    <row r="28" spans="1:10">
      <c r="A28" s="320" t="s">
        <v>340</v>
      </c>
      <c r="B28" s="321" t="s">
        <v>339</v>
      </c>
      <c r="C28" s="318"/>
      <c r="D28" s="318"/>
      <c r="E28" s="318"/>
      <c r="F28" s="318"/>
      <c r="G28" s="318"/>
      <c r="H28" s="318"/>
      <c r="I28" s="318"/>
      <c r="J28" s="317">
        <f>SUM(C28:I28)</f>
        <v>0</v>
      </c>
    </row>
    <row r="29" spans="1:10">
      <c r="A29" s="320" t="s">
        <v>338</v>
      </c>
      <c r="B29" s="321" t="s">
        <v>337</v>
      </c>
      <c r="C29" s="318"/>
      <c r="D29" s="318"/>
      <c r="E29" s="318"/>
      <c r="F29" s="318"/>
      <c r="G29" s="318"/>
      <c r="H29" s="318"/>
      <c r="I29" s="318"/>
      <c r="J29" s="317">
        <f>SUM(C29:I29)</f>
        <v>0</v>
      </c>
    </row>
    <row r="30" spans="1:10">
      <c r="A30" s="320" t="s">
        <v>336</v>
      </c>
      <c r="B30" s="321" t="s">
        <v>335</v>
      </c>
      <c r="C30" s="318"/>
      <c r="D30" s="318"/>
      <c r="E30" s="318"/>
      <c r="F30" s="318"/>
      <c r="G30" s="318"/>
      <c r="H30" s="318"/>
      <c r="I30" s="318"/>
      <c r="J30" s="317">
        <f>SUM(C30:I30)</f>
        <v>0</v>
      </c>
    </row>
    <row r="31" spans="1:10">
      <c r="A31" s="320" t="s">
        <v>334</v>
      </c>
      <c r="B31" s="321" t="s">
        <v>333</v>
      </c>
      <c r="C31" s="318"/>
      <c r="D31" s="318"/>
      <c r="E31" s="318"/>
      <c r="F31" s="318"/>
      <c r="G31" s="318"/>
      <c r="H31" s="318"/>
      <c r="I31" s="318"/>
      <c r="J31" s="317">
        <f>SUM(C31:I31)</f>
        <v>0</v>
      </c>
    </row>
    <row r="32" spans="1:10">
      <c r="A32" s="320" t="s">
        <v>332</v>
      </c>
      <c r="B32" s="319" t="s">
        <v>331</v>
      </c>
      <c r="C32" s="318"/>
      <c r="D32" s="318"/>
      <c r="E32" s="318"/>
      <c r="F32" s="318"/>
      <c r="G32" s="318"/>
      <c r="H32" s="318"/>
      <c r="I32" s="318"/>
      <c r="J32" s="317">
        <f>SUM(C32:I32)</f>
        <v>0</v>
      </c>
    </row>
    <row r="33" spans="1:10" ht="27.75" customHeight="1">
      <c r="A33" s="315" t="s">
        <v>330</v>
      </c>
      <c r="B33" s="314" t="s">
        <v>329</v>
      </c>
      <c r="C33" s="313">
        <f t="shared" ref="C33:J33" si="4">SUM(C23+C24+C25-C26-C27+C32)</f>
        <v>0</v>
      </c>
      <c r="D33" s="313">
        <f t="shared" si="4"/>
        <v>0</v>
      </c>
      <c r="E33" s="313">
        <f t="shared" si="4"/>
        <v>0</v>
      </c>
      <c r="F33" s="313">
        <f t="shared" si="4"/>
        <v>0</v>
      </c>
      <c r="G33" s="313">
        <f t="shared" si="4"/>
        <v>0</v>
      </c>
      <c r="H33" s="313">
        <f t="shared" si="4"/>
        <v>0</v>
      </c>
      <c r="I33" s="313">
        <f t="shared" si="4"/>
        <v>0</v>
      </c>
      <c r="J33" s="313">
        <f t="shared" si="4"/>
        <v>0</v>
      </c>
    </row>
    <row r="34" spans="1:10" ht="30" customHeight="1">
      <c r="A34" s="315" t="s">
        <v>328</v>
      </c>
      <c r="B34" s="314" t="s">
        <v>327</v>
      </c>
      <c r="C34" s="313">
        <f t="shared" ref="C34:J34" si="5">SUM(C22-C33)</f>
        <v>0</v>
      </c>
      <c r="D34" s="316">
        <f t="shared" si="5"/>
        <v>130.64999999999964</v>
      </c>
      <c r="E34" s="313">
        <f t="shared" si="5"/>
        <v>0</v>
      </c>
      <c r="F34" s="313">
        <f t="shared" si="5"/>
        <v>0</v>
      </c>
      <c r="G34" s="313">
        <f t="shared" si="5"/>
        <v>0</v>
      </c>
      <c r="H34" s="316">
        <f t="shared" si="5"/>
        <v>0</v>
      </c>
      <c r="I34" s="313">
        <f t="shared" si="5"/>
        <v>0</v>
      </c>
      <c r="J34" s="316">
        <f t="shared" si="5"/>
        <v>130.64999999999964</v>
      </c>
    </row>
    <row r="35" spans="1:10" ht="24">
      <c r="A35" s="315" t="s">
        <v>326</v>
      </c>
      <c r="B35" s="314" t="s">
        <v>325</v>
      </c>
      <c r="C35" s="313">
        <f t="shared" ref="C35:J35" si="6">SUM(C12-C23)</f>
        <v>0</v>
      </c>
      <c r="D35" s="313">
        <f t="shared" si="6"/>
        <v>45.49</v>
      </c>
      <c r="E35" s="313">
        <f t="shared" si="6"/>
        <v>0</v>
      </c>
      <c r="F35" s="313">
        <f t="shared" si="6"/>
        <v>0</v>
      </c>
      <c r="G35" s="313">
        <f t="shared" si="6"/>
        <v>0</v>
      </c>
      <c r="H35" s="313">
        <f t="shared" si="6"/>
        <v>0</v>
      </c>
      <c r="I35" s="313">
        <f t="shared" si="6"/>
        <v>0</v>
      </c>
      <c r="J35" s="313">
        <f t="shared" si="6"/>
        <v>45.49</v>
      </c>
    </row>
    <row r="36" spans="1:10" ht="15" customHeight="1">
      <c r="A36" s="312"/>
      <c r="B36" s="312"/>
      <c r="C36" s="310"/>
      <c r="D36" s="310"/>
      <c r="E36" s="311" t="s">
        <v>324</v>
      </c>
      <c r="F36" s="310"/>
      <c r="G36" s="310"/>
      <c r="H36" s="310"/>
      <c r="I36" s="310"/>
      <c r="J36" s="310"/>
    </row>
    <row r="37" spans="1:10" ht="12.75" customHeight="1">
      <c r="A37" s="551" t="s">
        <v>323</v>
      </c>
      <c r="B37" s="551"/>
      <c r="C37" s="551"/>
      <c r="D37" s="551"/>
      <c r="E37" s="551"/>
      <c r="F37" s="551"/>
      <c r="G37" s="551"/>
      <c r="H37" s="311" t="s">
        <v>322</v>
      </c>
      <c r="I37" s="311"/>
      <c r="J37" s="311"/>
    </row>
    <row r="38" spans="1:10">
      <c r="A38" s="310"/>
      <c r="B38" s="310"/>
      <c r="C38" s="310"/>
      <c r="D38" s="310"/>
      <c r="E38" s="310"/>
      <c r="F38" s="310"/>
      <c r="G38" s="310"/>
      <c r="H38" s="310"/>
      <c r="I38" s="310"/>
      <c r="J38" s="310"/>
    </row>
  </sheetData>
  <mergeCells count="12">
    <mergeCell ref="I9:I10"/>
    <mergeCell ref="J9:J10"/>
    <mergeCell ref="A37:G37"/>
    <mergeCell ref="A7:J7"/>
    <mergeCell ref="A4:J4"/>
    <mergeCell ref="A5:J5"/>
    <mergeCell ref="A9:A10"/>
    <mergeCell ref="B9:B10"/>
    <mergeCell ref="C9:C10"/>
    <mergeCell ref="D9:D10"/>
    <mergeCell ref="E9:F9"/>
    <mergeCell ref="G9:H9"/>
  </mergeCells>
  <pageMargins left="0.74803149606299213" right="0.7480314960629921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9"/>
  <sheetViews>
    <sheetView showGridLines="0" view="pageBreakPreview" zoomScaleNormal="100" zoomScaleSheetLayoutView="100" workbookViewId="0">
      <pane ySplit="11" topLeftCell="A12" activePane="bottomLeft" state="frozen"/>
      <selection activeCell="D20" sqref="D20"/>
      <selection pane="bottomLeft" activeCell="C20" sqref="C20:D20"/>
    </sheetView>
  </sheetViews>
  <sheetFormatPr defaultRowHeight="12.75"/>
  <cols>
    <col min="1" max="1" width="5.85546875" style="271" customWidth="1"/>
    <col min="2" max="2" width="0.28515625" style="270" customWidth="1"/>
    <col min="3" max="3" width="1.5703125" style="270" customWidth="1"/>
    <col min="4" max="4" width="24" style="270" customWidth="1"/>
    <col min="5" max="9" width="8.28515625" style="270" customWidth="1"/>
    <col min="10" max="10" width="9.42578125" style="270" bestFit="1" customWidth="1"/>
    <col min="11" max="11" width="9.42578125" style="270" customWidth="1"/>
    <col min="12" max="14" width="8.28515625" style="270" customWidth="1"/>
    <col min="15" max="15" width="10.85546875" style="270" customWidth="1"/>
    <col min="16" max="18" width="8.28515625" style="270" customWidth="1"/>
    <col min="19" max="16384" width="9.140625" style="270"/>
  </cols>
  <sheetData>
    <row r="1" spans="1:18">
      <c r="N1" s="308"/>
    </row>
    <row r="2" spans="1:18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N2" s="307" t="s">
        <v>440</v>
      </c>
      <c r="O2" s="394"/>
      <c r="P2" s="394"/>
      <c r="Q2" s="394"/>
      <c r="R2" s="394"/>
    </row>
    <row r="3" spans="1:18" ht="14.25" customHeight="1">
      <c r="A3" s="304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4"/>
      <c r="N3" s="304" t="s">
        <v>439</v>
      </c>
      <c r="O3" s="304"/>
      <c r="P3" s="304"/>
      <c r="Q3" s="304"/>
    </row>
    <row r="4" spans="1:18" ht="15.75" customHeight="1">
      <c r="A4" s="562" t="s">
        <v>319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</row>
    <row r="5" spans="1:18" ht="31.5" customHeight="1">
      <c r="A5" s="543" t="s">
        <v>438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</row>
    <row r="6" spans="1:18" ht="3" customHeight="1">
      <c r="A6" s="304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</row>
    <row r="7" spans="1:18" ht="22.5" customHeight="1">
      <c r="A7" s="543" t="s">
        <v>437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</row>
    <row r="8" spans="1:18" ht="4.5" customHeight="1">
      <c r="A8" s="304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</row>
    <row r="9" spans="1:18" ht="27" customHeight="1">
      <c r="A9" s="566" t="s">
        <v>436</v>
      </c>
      <c r="B9" s="589" t="s">
        <v>47</v>
      </c>
      <c r="C9" s="589"/>
      <c r="D9" s="589"/>
      <c r="E9" s="566" t="s">
        <v>66</v>
      </c>
      <c r="F9" s="566" t="s">
        <v>68</v>
      </c>
      <c r="G9" s="566"/>
      <c r="H9" s="566" t="s">
        <v>435</v>
      </c>
      <c r="I9" s="566" t="s">
        <v>434</v>
      </c>
      <c r="J9" s="566" t="s">
        <v>74</v>
      </c>
      <c r="K9" s="566" t="s">
        <v>433</v>
      </c>
      <c r="L9" s="566" t="s">
        <v>432</v>
      </c>
      <c r="M9" s="566" t="s">
        <v>80</v>
      </c>
      <c r="N9" s="566" t="s">
        <v>426</v>
      </c>
      <c r="O9" s="566"/>
      <c r="P9" s="566" t="s">
        <v>431</v>
      </c>
      <c r="Q9" s="566" t="s">
        <v>430</v>
      </c>
      <c r="R9" s="566" t="s">
        <v>244</v>
      </c>
    </row>
    <row r="10" spans="1:18" ht="51">
      <c r="A10" s="566"/>
      <c r="B10" s="589"/>
      <c r="C10" s="589"/>
      <c r="D10" s="589"/>
      <c r="E10" s="566"/>
      <c r="F10" s="393" t="s">
        <v>429</v>
      </c>
      <c r="G10" s="393" t="s">
        <v>428</v>
      </c>
      <c r="H10" s="566"/>
      <c r="I10" s="566"/>
      <c r="J10" s="566"/>
      <c r="K10" s="566"/>
      <c r="L10" s="566"/>
      <c r="M10" s="566"/>
      <c r="N10" s="393" t="s">
        <v>427</v>
      </c>
      <c r="O10" s="393" t="s">
        <v>426</v>
      </c>
      <c r="P10" s="566"/>
      <c r="Q10" s="566"/>
      <c r="R10" s="566"/>
    </row>
    <row r="11" spans="1:18">
      <c r="A11" s="389">
        <v>1</v>
      </c>
      <c r="B11" s="592">
        <v>2</v>
      </c>
      <c r="C11" s="592"/>
      <c r="D11" s="592"/>
      <c r="E11" s="350">
        <v>3</v>
      </c>
      <c r="F11" s="350">
        <v>4</v>
      </c>
      <c r="G11" s="350">
        <v>5</v>
      </c>
      <c r="H11" s="350">
        <v>6</v>
      </c>
      <c r="I11" s="350">
        <v>7</v>
      </c>
      <c r="J11" s="350">
        <v>8</v>
      </c>
      <c r="K11" s="350">
        <v>9</v>
      </c>
      <c r="L11" s="350">
        <v>10</v>
      </c>
      <c r="M11" s="350">
        <v>11</v>
      </c>
      <c r="N11" s="350">
        <v>12</v>
      </c>
      <c r="O11" s="350">
        <v>13</v>
      </c>
      <c r="P11" s="350">
        <v>14</v>
      </c>
      <c r="Q11" s="350">
        <v>15</v>
      </c>
      <c r="R11" s="350">
        <v>16</v>
      </c>
    </row>
    <row r="12" spans="1:18" ht="39.950000000000003" customHeight="1">
      <c r="A12" s="339" t="s">
        <v>245</v>
      </c>
      <c r="B12" s="573" t="s">
        <v>425</v>
      </c>
      <c r="C12" s="574"/>
      <c r="D12" s="575"/>
      <c r="E12" s="345"/>
      <c r="F12" s="345"/>
      <c r="G12" s="381">
        <v>683432.69</v>
      </c>
      <c r="H12" s="345"/>
      <c r="I12" s="345"/>
      <c r="J12" s="345">
        <v>11850.17</v>
      </c>
      <c r="K12" s="345">
        <v>176734.81</v>
      </c>
      <c r="L12" s="345"/>
      <c r="M12" s="345">
        <v>20265.86</v>
      </c>
      <c r="N12" s="345"/>
      <c r="O12" s="345"/>
      <c r="P12" s="345"/>
      <c r="Q12" s="345"/>
      <c r="R12" s="380">
        <f t="shared" ref="R12:R39" si="0">SUM(E12:Q12)</f>
        <v>892283.52999999991</v>
      </c>
    </row>
    <row r="13" spans="1:18" ht="25.5" customHeight="1">
      <c r="A13" s="387" t="s">
        <v>246</v>
      </c>
      <c r="B13" s="392"/>
      <c r="C13" s="563" t="s">
        <v>424</v>
      </c>
      <c r="D13" s="564"/>
      <c r="E13" s="386">
        <f t="shared" ref="E13:Q13" si="1">E14+E15</f>
        <v>0</v>
      </c>
      <c r="F13" s="386">
        <f t="shared" si="1"/>
        <v>0</v>
      </c>
      <c r="G13" s="386">
        <f t="shared" si="1"/>
        <v>0</v>
      </c>
      <c r="H13" s="386">
        <f t="shared" si="1"/>
        <v>0</v>
      </c>
      <c r="I13" s="386">
        <f t="shared" si="1"/>
        <v>0</v>
      </c>
      <c r="J13" s="386">
        <f t="shared" si="1"/>
        <v>0</v>
      </c>
      <c r="K13" s="386">
        <f t="shared" si="1"/>
        <v>0</v>
      </c>
      <c r="L13" s="386">
        <f t="shared" si="1"/>
        <v>0</v>
      </c>
      <c r="M13" s="386">
        <f t="shared" si="1"/>
        <v>0</v>
      </c>
      <c r="N13" s="386">
        <f t="shared" si="1"/>
        <v>0</v>
      </c>
      <c r="O13" s="386">
        <f t="shared" si="1"/>
        <v>0</v>
      </c>
      <c r="P13" s="386">
        <f t="shared" si="1"/>
        <v>0</v>
      </c>
      <c r="Q13" s="386">
        <f t="shared" si="1"/>
        <v>0</v>
      </c>
      <c r="R13" s="382">
        <f t="shared" si="0"/>
        <v>0</v>
      </c>
    </row>
    <row r="14" spans="1:18" ht="25.5">
      <c r="A14" s="391" t="s">
        <v>250</v>
      </c>
      <c r="B14" s="390" t="s">
        <v>423</v>
      </c>
      <c r="C14" s="385"/>
      <c r="D14" s="359" t="s">
        <v>422</v>
      </c>
      <c r="E14" s="345"/>
      <c r="F14" s="345"/>
      <c r="G14" s="345"/>
      <c r="H14" s="345"/>
      <c r="I14" s="345"/>
      <c r="J14" s="379"/>
      <c r="K14" s="379"/>
      <c r="L14" s="345"/>
      <c r="M14" s="345"/>
      <c r="N14" s="345"/>
      <c r="O14" s="345"/>
      <c r="P14" s="345"/>
      <c r="Q14" s="345"/>
      <c r="R14" s="382">
        <f t="shared" si="0"/>
        <v>0</v>
      </c>
    </row>
    <row r="15" spans="1:18" ht="25.5">
      <c r="A15" s="389" t="s">
        <v>251</v>
      </c>
      <c r="B15" s="385"/>
      <c r="C15" s="385"/>
      <c r="D15" s="388" t="s">
        <v>421</v>
      </c>
      <c r="E15" s="345"/>
      <c r="F15" s="345"/>
      <c r="G15" s="345"/>
      <c r="H15" s="345"/>
      <c r="I15" s="345"/>
      <c r="J15" s="379"/>
      <c r="K15" s="379"/>
      <c r="L15" s="345"/>
      <c r="M15" s="345"/>
      <c r="N15" s="345"/>
      <c r="O15" s="345"/>
      <c r="P15" s="345"/>
      <c r="Q15" s="345"/>
      <c r="R15" s="382">
        <f t="shared" si="0"/>
        <v>0</v>
      </c>
    </row>
    <row r="16" spans="1:18" ht="51" customHeight="1">
      <c r="A16" s="387" t="s">
        <v>247</v>
      </c>
      <c r="B16" s="569" t="s">
        <v>420</v>
      </c>
      <c r="C16" s="570"/>
      <c r="D16" s="571"/>
      <c r="E16" s="386">
        <f t="shared" ref="E16:Q16" si="2">E17+E18+E19</f>
        <v>0</v>
      </c>
      <c r="F16" s="386">
        <f t="shared" si="2"/>
        <v>0</v>
      </c>
      <c r="G16" s="386">
        <f t="shared" si="2"/>
        <v>0</v>
      </c>
      <c r="H16" s="386">
        <f t="shared" si="2"/>
        <v>0</v>
      </c>
      <c r="I16" s="386">
        <f t="shared" si="2"/>
        <v>0</v>
      </c>
      <c r="J16" s="386">
        <f t="shared" si="2"/>
        <v>0</v>
      </c>
      <c r="K16" s="386">
        <f t="shared" si="2"/>
        <v>0</v>
      </c>
      <c r="L16" s="386">
        <f t="shared" si="2"/>
        <v>0</v>
      </c>
      <c r="M16" s="386">
        <f t="shared" si="2"/>
        <v>0</v>
      </c>
      <c r="N16" s="386">
        <f t="shared" si="2"/>
        <v>0</v>
      </c>
      <c r="O16" s="386">
        <f t="shared" si="2"/>
        <v>0</v>
      </c>
      <c r="P16" s="386">
        <f t="shared" si="2"/>
        <v>0</v>
      </c>
      <c r="Q16" s="386">
        <f t="shared" si="2"/>
        <v>0</v>
      </c>
      <c r="R16" s="382">
        <f t="shared" si="0"/>
        <v>0</v>
      </c>
    </row>
    <row r="17" spans="1:18">
      <c r="A17" s="350" t="s">
        <v>252</v>
      </c>
      <c r="B17" s="360"/>
      <c r="C17" s="385"/>
      <c r="D17" s="359" t="s">
        <v>402</v>
      </c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82">
        <f t="shared" si="0"/>
        <v>0</v>
      </c>
    </row>
    <row r="18" spans="1:18">
      <c r="A18" s="384" t="s">
        <v>253</v>
      </c>
      <c r="B18" s="360"/>
      <c r="C18" s="385"/>
      <c r="D18" s="359" t="s">
        <v>400</v>
      </c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82">
        <f t="shared" si="0"/>
        <v>0</v>
      </c>
    </row>
    <row r="19" spans="1:18">
      <c r="A19" s="384" t="s">
        <v>354</v>
      </c>
      <c r="B19" s="360"/>
      <c r="C19" s="385"/>
      <c r="D19" s="359" t="s">
        <v>398</v>
      </c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82">
        <f t="shared" si="0"/>
        <v>0</v>
      </c>
    </row>
    <row r="20" spans="1:18" ht="15" customHeight="1">
      <c r="A20" s="384" t="s">
        <v>248</v>
      </c>
      <c r="B20" s="383"/>
      <c r="C20" s="567" t="s">
        <v>352</v>
      </c>
      <c r="D20" s="568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82">
        <f t="shared" si="0"/>
        <v>0</v>
      </c>
    </row>
    <row r="21" spans="1:18" ht="54.95" customHeight="1">
      <c r="A21" s="366" t="s">
        <v>249</v>
      </c>
      <c r="B21" s="565" t="s">
        <v>419</v>
      </c>
      <c r="C21" s="565"/>
      <c r="D21" s="565"/>
      <c r="E21" s="376">
        <f t="shared" ref="E21:Q21" si="3">E12+E13-E16+E20</f>
        <v>0</v>
      </c>
      <c r="F21" s="376">
        <f t="shared" si="3"/>
        <v>0</v>
      </c>
      <c r="G21" s="377">
        <f t="shared" si="3"/>
        <v>683432.69</v>
      </c>
      <c r="H21" s="376">
        <f t="shared" si="3"/>
        <v>0</v>
      </c>
      <c r="I21" s="376">
        <f t="shared" si="3"/>
        <v>0</v>
      </c>
      <c r="J21" s="376">
        <f t="shared" si="3"/>
        <v>11850.17</v>
      </c>
      <c r="K21" s="376">
        <f t="shared" si="3"/>
        <v>176734.81</v>
      </c>
      <c r="L21" s="376">
        <f t="shared" si="3"/>
        <v>0</v>
      </c>
      <c r="M21" s="376">
        <f t="shared" si="3"/>
        <v>20265.86</v>
      </c>
      <c r="N21" s="376">
        <f t="shared" si="3"/>
        <v>0</v>
      </c>
      <c r="O21" s="376">
        <f t="shared" si="3"/>
        <v>0</v>
      </c>
      <c r="P21" s="376">
        <f t="shared" si="3"/>
        <v>0</v>
      </c>
      <c r="Q21" s="376">
        <f t="shared" si="3"/>
        <v>0</v>
      </c>
      <c r="R21" s="380">
        <f t="shared" si="0"/>
        <v>892283.52999999991</v>
      </c>
    </row>
    <row r="22" spans="1:18" ht="39.950000000000003" customHeight="1">
      <c r="A22" s="339" t="s">
        <v>350</v>
      </c>
      <c r="B22" s="576" t="s">
        <v>418</v>
      </c>
      <c r="C22" s="577"/>
      <c r="D22" s="578"/>
      <c r="E22" s="374" t="s">
        <v>376</v>
      </c>
      <c r="F22" s="345"/>
      <c r="G22" s="381">
        <v>616509.81999999995</v>
      </c>
      <c r="H22" s="345"/>
      <c r="I22" s="345"/>
      <c r="J22" s="345">
        <v>10284.57</v>
      </c>
      <c r="K22" s="345">
        <v>97804.94</v>
      </c>
      <c r="L22" s="345"/>
      <c r="M22" s="345">
        <v>18601.580000000002</v>
      </c>
      <c r="N22" s="368" t="s">
        <v>376</v>
      </c>
      <c r="O22" s="345"/>
      <c r="P22" s="374" t="s">
        <v>376</v>
      </c>
      <c r="Q22" s="374" t="s">
        <v>376</v>
      </c>
      <c r="R22" s="380">
        <f t="shared" si="0"/>
        <v>743200.9099999998</v>
      </c>
    </row>
    <row r="23" spans="1:18" ht="39.950000000000003" customHeight="1">
      <c r="A23" s="350" t="s">
        <v>348</v>
      </c>
      <c r="B23" s="360"/>
      <c r="C23" s="567" t="s">
        <v>417</v>
      </c>
      <c r="D23" s="568"/>
      <c r="E23" s="369" t="s">
        <v>376</v>
      </c>
      <c r="F23" s="345"/>
      <c r="G23" s="345"/>
      <c r="H23" s="345"/>
      <c r="I23" s="345"/>
      <c r="J23" s="345"/>
      <c r="K23" s="345"/>
      <c r="L23" s="345"/>
      <c r="M23" s="345"/>
      <c r="N23" s="368" t="s">
        <v>376</v>
      </c>
      <c r="O23" s="345"/>
      <c r="P23" s="369" t="s">
        <v>376</v>
      </c>
      <c r="Q23" s="369" t="s">
        <v>376</v>
      </c>
      <c r="R23" s="367">
        <f t="shared" si="0"/>
        <v>0</v>
      </c>
    </row>
    <row r="24" spans="1:18" ht="38.25" customHeight="1">
      <c r="A24" s="350" t="s">
        <v>346</v>
      </c>
      <c r="B24" s="360"/>
      <c r="C24" s="567" t="s">
        <v>416</v>
      </c>
      <c r="D24" s="568"/>
      <c r="E24" s="369" t="s">
        <v>376</v>
      </c>
      <c r="F24" s="345"/>
      <c r="G24" s="379">
        <v>50192.1</v>
      </c>
      <c r="H24" s="379"/>
      <c r="I24" s="379"/>
      <c r="J24" s="379">
        <v>234.81</v>
      </c>
      <c r="K24" s="379">
        <v>10700.01</v>
      </c>
      <c r="L24" s="379"/>
      <c r="M24" s="379">
        <v>696.06</v>
      </c>
      <c r="N24" s="368" t="s">
        <v>376</v>
      </c>
      <c r="O24" s="345"/>
      <c r="P24" s="369" t="s">
        <v>376</v>
      </c>
      <c r="Q24" s="369" t="s">
        <v>376</v>
      </c>
      <c r="R24" s="367">
        <f t="shared" si="0"/>
        <v>61822.979999999996</v>
      </c>
    </row>
    <row r="25" spans="1:18" ht="51" customHeight="1">
      <c r="A25" s="358" t="s">
        <v>344</v>
      </c>
      <c r="B25" s="372"/>
      <c r="C25" s="563" t="s">
        <v>415</v>
      </c>
      <c r="D25" s="564"/>
      <c r="E25" s="370" t="s">
        <v>376</v>
      </c>
      <c r="F25" s="378">
        <f t="shared" ref="F25:M25" si="4">F26+F27+F28</f>
        <v>0</v>
      </c>
      <c r="G25" s="378">
        <f t="shared" si="4"/>
        <v>0</v>
      </c>
      <c r="H25" s="378">
        <f t="shared" si="4"/>
        <v>0</v>
      </c>
      <c r="I25" s="378">
        <f t="shared" si="4"/>
        <v>0</v>
      </c>
      <c r="J25" s="378">
        <f t="shared" si="4"/>
        <v>0</v>
      </c>
      <c r="K25" s="378">
        <f t="shared" si="4"/>
        <v>0</v>
      </c>
      <c r="L25" s="378">
        <f t="shared" si="4"/>
        <v>0</v>
      </c>
      <c r="M25" s="378">
        <f t="shared" si="4"/>
        <v>0</v>
      </c>
      <c r="N25" s="370" t="s">
        <v>376</v>
      </c>
      <c r="O25" s="378">
        <f>O26+O27+O28</f>
        <v>0</v>
      </c>
      <c r="P25" s="370" t="s">
        <v>376</v>
      </c>
      <c r="Q25" s="370" t="s">
        <v>376</v>
      </c>
      <c r="R25" s="367">
        <f t="shared" si="0"/>
        <v>0</v>
      </c>
    </row>
    <row r="26" spans="1:18">
      <c r="A26" s="353" t="s">
        <v>414</v>
      </c>
      <c r="B26" s="349"/>
      <c r="C26" s="348"/>
      <c r="D26" s="347" t="s">
        <v>402</v>
      </c>
      <c r="E26" s="368" t="s">
        <v>376</v>
      </c>
      <c r="F26" s="345"/>
      <c r="G26" s="345"/>
      <c r="H26" s="345"/>
      <c r="I26" s="345"/>
      <c r="J26" s="345"/>
      <c r="K26" s="345"/>
      <c r="L26" s="345"/>
      <c r="M26" s="345"/>
      <c r="N26" s="368" t="s">
        <v>376</v>
      </c>
      <c r="O26" s="345"/>
      <c r="P26" s="368" t="s">
        <v>376</v>
      </c>
      <c r="Q26" s="368" t="s">
        <v>376</v>
      </c>
      <c r="R26" s="367">
        <f t="shared" si="0"/>
        <v>0</v>
      </c>
    </row>
    <row r="27" spans="1:18">
      <c r="A27" s="353" t="s">
        <v>413</v>
      </c>
      <c r="B27" s="349"/>
      <c r="C27" s="348"/>
      <c r="D27" s="347" t="s">
        <v>400</v>
      </c>
      <c r="E27" s="368" t="s">
        <v>376</v>
      </c>
      <c r="F27" s="345"/>
      <c r="G27" s="345"/>
      <c r="H27" s="345"/>
      <c r="I27" s="345"/>
      <c r="J27" s="345"/>
      <c r="K27" s="345"/>
      <c r="L27" s="345"/>
      <c r="M27" s="345"/>
      <c r="N27" s="368" t="s">
        <v>376</v>
      </c>
      <c r="O27" s="345"/>
      <c r="P27" s="368" t="s">
        <v>376</v>
      </c>
      <c r="Q27" s="368" t="s">
        <v>376</v>
      </c>
      <c r="R27" s="367">
        <f t="shared" si="0"/>
        <v>0</v>
      </c>
    </row>
    <row r="28" spans="1:18">
      <c r="A28" s="353" t="s">
        <v>412</v>
      </c>
      <c r="B28" s="349"/>
      <c r="C28" s="348"/>
      <c r="D28" s="347" t="s">
        <v>398</v>
      </c>
      <c r="E28" s="368" t="s">
        <v>376</v>
      </c>
      <c r="F28" s="345"/>
      <c r="G28" s="345"/>
      <c r="H28" s="345"/>
      <c r="I28" s="345"/>
      <c r="J28" s="345"/>
      <c r="K28" s="345"/>
      <c r="L28" s="345"/>
      <c r="M28" s="345"/>
      <c r="N28" s="368" t="s">
        <v>376</v>
      </c>
      <c r="O28" s="345"/>
      <c r="P28" s="368" t="s">
        <v>376</v>
      </c>
      <c r="Q28" s="368" t="s">
        <v>376</v>
      </c>
      <c r="R28" s="367">
        <f t="shared" si="0"/>
        <v>0</v>
      </c>
    </row>
    <row r="29" spans="1:18" ht="15" customHeight="1">
      <c r="A29" s="350" t="s">
        <v>342</v>
      </c>
      <c r="B29" s="349"/>
      <c r="C29" s="590" t="s">
        <v>352</v>
      </c>
      <c r="D29" s="591"/>
      <c r="E29" s="368" t="s">
        <v>376</v>
      </c>
      <c r="F29" s="345"/>
      <c r="G29" s="345"/>
      <c r="H29" s="345"/>
      <c r="I29" s="345"/>
      <c r="J29" s="345"/>
      <c r="K29" s="345"/>
      <c r="L29" s="345"/>
      <c r="M29" s="345"/>
      <c r="N29" s="368" t="s">
        <v>376</v>
      </c>
      <c r="O29" s="345"/>
      <c r="P29" s="369" t="s">
        <v>376</v>
      </c>
      <c r="Q29" s="369" t="s">
        <v>376</v>
      </c>
      <c r="R29" s="367">
        <f t="shared" si="0"/>
        <v>0</v>
      </c>
    </row>
    <row r="30" spans="1:18" ht="54.95" customHeight="1">
      <c r="A30" s="366" t="s">
        <v>332</v>
      </c>
      <c r="B30" s="579" t="s">
        <v>411</v>
      </c>
      <c r="C30" s="580"/>
      <c r="D30" s="581"/>
      <c r="E30" s="365" t="s">
        <v>376</v>
      </c>
      <c r="F30" s="365">
        <f t="shared" ref="F30:M30" si="5">F22+F23+F24-F25+F29</f>
        <v>0</v>
      </c>
      <c r="G30" s="377">
        <f t="shared" si="5"/>
        <v>666701.91999999993</v>
      </c>
      <c r="H30" s="365">
        <f t="shared" si="5"/>
        <v>0</v>
      </c>
      <c r="I30" s="365">
        <f t="shared" si="5"/>
        <v>0</v>
      </c>
      <c r="J30" s="365">
        <f t="shared" si="5"/>
        <v>10519.38</v>
      </c>
      <c r="K30" s="365">
        <f t="shared" si="5"/>
        <v>108504.95</v>
      </c>
      <c r="L30" s="365">
        <f t="shared" si="5"/>
        <v>0</v>
      </c>
      <c r="M30" s="376">
        <f t="shared" si="5"/>
        <v>19297.640000000003</v>
      </c>
      <c r="N30" s="370" t="s">
        <v>376</v>
      </c>
      <c r="O30" s="365">
        <f>O22+O23+O24-O25+O29</f>
        <v>0</v>
      </c>
      <c r="P30" s="365" t="s">
        <v>376</v>
      </c>
      <c r="Q30" s="365" t="s">
        <v>376</v>
      </c>
      <c r="R30" s="375">
        <f t="shared" si="0"/>
        <v>805023.8899999999</v>
      </c>
    </row>
    <row r="31" spans="1:18" ht="39.950000000000003" customHeight="1">
      <c r="A31" s="339" t="s">
        <v>330</v>
      </c>
      <c r="B31" s="582" t="s">
        <v>410</v>
      </c>
      <c r="C31" s="583"/>
      <c r="D31" s="578"/>
      <c r="E31" s="374" t="s">
        <v>376</v>
      </c>
      <c r="F31" s="345"/>
      <c r="G31" s="345"/>
      <c r="H31" s="345"/>
      <c r="I31" s="345"/>
      <c r="J31" s="345"/>
      <c r="K31" s="345"/>
      <c r="L31" s="345"/>
      <c r="M31" s="345"/>
      <c r="N31" s="368" t="s">
        <v>376</v>
      </c>
      <c r="O31" s="345"/>
      <c r="P31" s="345"/>
      <c r="Q31" s="345"/>
      <c r="R31" s="367">
        <f t="shared" si="0"/>
        <v>0</v>
      </c>
    </row>
    <row r="32" spans="1:18" ht="39.950000000000003" customHeight="1">
      <c r="A32" s="350" t="s">
        <v>328</v>
      </c>
      <c r="B32" s="360"/>
      <c r="C32" s="567" t="s">
        <v>409</v>
      </c>
      <c r="D32" s="568"/>
      <c r="E32" s="369" t="s">
        <v>376</v>
      </c>
      <c r="F32" s="345"/>
      <c r="G32" s="345"/>
      <c r="H32" s="345"/>
      <c r="I32" s="345"/>
      <c r="J32" s="345"/>
      <c r="K32" s="345"/>
      <c r="L32" s="345"/>
      <c r="M32" s="345"/>
      <c r="N32" s="368" t="s">
        <v>376</v>
      </c>
      <c r="O32" s="345"/>
      <c r="P32" s="345"/>
      <c r="Q32" s="345"/>
      <c r="R32" s="367">
        <f t="shared" si="0"/>
        <v>0</v>
      </c>
    </row>
    <row r="33" spans="1:18" ht="29.25" customHeight="1">
      <c r="A33" s="350" t="s">
        <v>326</v>
      </c>
      <c r="B33" s="360"/>
      <c r="C33" s="567" t="s">
        <v>408</v>
      </c>
      <c r="D33" s="568"/>
      <c r="E33" s="373" t="s">
        <v>376</v>
      </c>
      <c r="F33" s="345"/>
      <c r="G33" s="345"/>
      <c r="H33" s="345"/>
      <c r="I33" s="345"/>
      <c r="J33" s="345"/>
      <c r="K33" s="345"/>
      <c r="L33" s="345"/>
      <c r="M33" s="345"/>
      <c r="N33" s="368" t="s">
        <v>376</v>
      </c>
      <c r="O33" s="345"/>
      <c r="P33" s="345"/>
      <c r="Q33" s="345"/>
      <c r="R33" s="367">
        <f t="shared" si="0"/>
        <v>0</v>
      </c>
    </row>
    <row r="34" spans="1:18" ht="39.75" customHeight="1">
      <c r="A34" s="350" t="s">
        <v>407</v>
      </c>
      <c r="B34" s="360"/>
      <c r="C34" s="567" t="s">
        <v>406</v>
      </c>
      <c r="D34" s="568"/>
      <c r="E34" s="369" t="s">
        <v>376</v>
      </c>
      <c r="F34" s="345"/>
      <c r="G34" s="345"/>
      <c r="H34" s="345"/>
      <c r="I34" s="345"/>
      <c r="J34" s="345"/>
      <c r="K34" s="345"/>
      <c r="L34" s="345"/>
      <c r="M34" s="345"/>
      <c r="N34" s="368" t="s">
        <v>376</v>
      </c>
      <c r="O34" s="345"/>
      <c r="P34" s="345"/>
      <c r="Q34" s="345"/>
      <c r="R34" s="367">
        <f t="shared" si="0"/>
        <v>0</v>
      </c>
    </row>
    <row r="35" spans="1:18" ht="45.75" customHeight="1">
      <c r="A35" s="358" t="s">
        <v>405</v>
      </c>
      <c r="B35" s="372"/>
      <c r="C35" s="563" t="s">
        <v>404</v>
      </c>
      <c r="D35" s="564"/>
      <c r="E35" s="370" t="s">
        <v>376</v>
      </c>
      <c r="F35" s="370">
        <f t="shared" ref="F35:M35" si="6">F36+F37+F38</f>
        <v>0</v>
      </c>
      <c r="G35" s="370">
        <f t="shared" si="6"/>
        <v>0</v>
      </c>
      <c r="H35" s="370">
        <f t="shared" si="6"/>
        <v>0</v>
      </c>
      <c r="I35" s="370">
        <f t="shared" si="6"/>
        <v>0</v>
      </c>
      <c r="J35" s="370">
        <f t="shared" si="6"/>
        <v>0</v>
      </c>
      <c r="K35" s="370">
        <f t="shared" si="6"/>
        <v>0</v>
      </c>
      <c r="L35" s="370">
        <f t="shared" si="6"/>
        <v>0</v>
      </c>
      <c r="M35" s="371">
        <f t="shared" si="6"/>
        <v>0</v>
      </c>
      <c r="N35" s="370" t="s">
        <v>376</v>
      </c>
      <c r="O35" s="370">
        <f>O36+O37+O38</f>
        <v>0</v>
      </c>
      <c r="P35" s="370">
        <f>P36+P37+P38</f>
        <v>0</v>
      </c>
      <c r="Q35" s="370">
        <f>Q36+Q37+Q38</f>
        <v>0</v>
      </c>
      <c r="R35" s="367">
        <f t="shared" si="0"/>
        <v>0</v>
      </c>
    </row>
    <row r="36" spans="1:18">
      <c r="A36" s="353" t="s">
        <v>403</v>
      </c>
      <c r="B36" s="349"/>
      <c r="C36" s="348"/>
      <c r="D36" s="347" t="s">
        <v>402</v>
      </c>
      <c r="E36" s="368" t="s">
        <v>376</v>
      </c>
      <c r="F36" s="345"/>
      <c r="G36" s="345"/>
      <c r="H36" s="345"/>
      <c r="I36" s="345"/>
      <c r="J36" s="345"/>
      <c r="K36" s="345"/>
      <c r="L36" s="345"/>
      <c r="M36" s="345"/>
      <c r="N36" s="368" t="s">
        <v>376</v>
      </c>
      <c r="O36" s="345"/>
      <c r="P36" s="345"/>
      <c r="Q36" s="345"/>
      <c r="R36" s="367">
        <f t="shared" si="0"/>
        <v>0</v>
      </c>
    </row>
    <row r="37" spans="1:18">
      <c r="A37" s="353" t="s">
        <v>401</v>
      </c>
      <c r="B37" s="349"/>
      <c r="C37" s="348"/>
      <c r="D37" s="347" t="s">
        <v>400</v>
      </c>
      <c r="E37" s="368" t="s">
        <v>376</v>
      </c>
      <c r="F37" s="345"/>
      <c r="G37" s="345"/>
      <c r="H37" s="345"/>
      <c r="I37" s="345"/>
      <c r="J37" s="345"/>
      <c r="K37" s="345"/>
      <c r="L37" s="345"/>
      <c r="M37" s="345"/>
      <c r="N37" s="368" t="s">
        <v>376</v>
      </c>
      <c r="O37" s="345"/>
      <c r="P37" s="345"/>
      <c r="Q37" s="345"/>
      <c r="R37" s="367">
        <f t="shared" si="0"/>
        <v>0</v>
      </c>
    </row>
    <row r="38" spans="1:18">
      <c r="A38" s="353" t="s">
        <v>399</v>
      </c>
      <c r="B38" s="349"/>
      <c r="C38" s="348"/>
      <c r="D38" s="347" t="s">
        <v>398</v>
      </c>
      <c r="E38" s="368" t="s">
        <v>376</v>
      </c>
      <c r="F38" s="345"/>
      <c r="G38" s="345"/>
      <c r="H38" s="345"/>
      <c r="I38" s="345"/>
      <c r="J38" s="345"/>
      <c r="K38" s="345"/>
      <c r="L38" s="345"/>
      <c r="M38" s="345"/>
      <c r="N38" s="368" t="s">
        <v>376</v>
      </c>
      <c r="O38" s="345"/>
      <c r="P38" s="345"/>
      <c r="Q38" s="345"/>
      <c r="R38" s="367">
        <f t="shared" si="0"/>
        <v>0</v>
      </c>
    </row>
    <row r="39" spans="1:18" ht="15" customHeight="1">
      <c r="A39" s="350" t="s">
        <v>397</v>
      </c>
      <c r="B39" s="349"/>
      <c r="C39" s="590" t="s">
        <v>352</v>
      </c>
      <c r="D39" s="591"/>
      <c r="E39" s="369" t="s">
        <v>376</v>
      </c>
      <c r="F39" s="345"/>
      <c r="G39" s="345"/>
      <c r="H39" s="345"/>
      <c r="I39" s="345"/>
      <c r="J39" s="345"/>
      <c r="K39" s="345"/>
      <c r="L39" s="345"/>
      <c r="M39" s="345"/>
      <c r="N39" s="368" t="s">
        <v>376</v>
      </c>
      <c r="O39" s="345"/>
      <c r="P39" s="345"/>
      <c r="Q39" s="345"/>
      <c r="R39" s="367">
        <f t="shared" si="0"/>
        <v>0</v>
      </c>
    </row>
    <row r="40" spans="1:18" ht="54.95" customHeight="1">
      <c r="A40" s="366" t="s">
        <v>396</v>
      </c>
      <c r="B40" s="588" t="s">
        <v>395</v>
      </c>
      <c r="C40" s="588"/>
      <c r="D40" s="588"/>
      <c r="E40" s="365" t="s">
        <v>376</v>
      </c>
      <c r="F40" s="364">
        <f t="shared" ref="F40:M40" si="7">F31+F32+F33-F34-F35+F39</f>
        <v>0</v>
      </c>
      <c r="G40" s="364">
        <f t="shared" si="7"/>
        <v>0</v>
      </c>
      <c r="H40" s="364">
        <f t="shared" si="7"/>
        <v>0</v>
      </c>
      <c r="I40" s="364">
        <f t="shared" si="7"/>
        <v>0</v>
      </c>
      <c r="J40" s="364">
        <f t="shared" si="7"/>
        <v>0</v>
      </c>
      <c r="K40" s="364">
        <f t="shared" si="7"/>
        <v>0</v>
      </c>
      <c r="L40" s="364">
        <f t="shared" si="7"/>
        <v>0</v>
      </c>
      <c r="M40" s="364">
        <f t="shared" si="7"/>
        <v>0</v>
      </c>
      <c r="N40" s="365" t="s">
        <v>376</v>
      </c>
      <c r="O40" s="364">
        <f>O31+O32+O33-O34-O35+O39</f>
        <v>0</v>
      </c>
      <c r="P40" s="364">
        <f>P31+P32+P33-P34-P35+P39</f>
        <v>0</v>
      </c>
      <c r="Q40" s="364">
        <f>Q31+Q32+Q33-Q34-Q35+Q39</f>
        <v>0</v>
      </c>
      <c r="R40" s="363">
        <f>R31+R32+R33-R34-R35+R39</f>
        <v>0</v>
      </c>
    </row>
    <row r="41" spans="1:18" ht="30.75" customHeight="1">
      <c r="A41" s="339" t="s">
        <v>394</v>
      </c>
      <c r="B41" s="582" t="s">
        <v>393</v>
      </c>
      <c r="C41" s="583"/>
      <c r="D41" s="587"/>
      <c r="E41" s="345"/>
      <c r="F41" s="361" t="s">
        <v>376</v>
      </c>
      <c r="G41" s="361" t="s">
        <v>376</v>
      </c>
      <c r="H41" s="361" t="s">
        <v>376</v>
      </c>
      <c r="I41" s="345"/>
      <c r="J41" s="361" t="s">
        <v>376</v>
      </c>
      <c r="K41" s="361" t="s">
        <v>376</v>
      </c>
      <c r="L41" s="345"/>
      <c r="M41" s="362" t="s">
        <v>376</v>
      </c>
      <c r="N41" s="345"/>
      <c r="O41" s="361" t="s">
        <v>376</v>
      </c>
      <c r="P41" s="361" t="s">
        <v>376</v>
      </c>
      <c r="Q41" s="361" t="s">
        <v>376</v>
      </c>
      <c r="R41" s="341">
        <f t="shared" ref="R41:R51" si="8">SUM(E41:Q41)</f>
        <v>0</v>
      </c>
    </row>
    <row r="42" spans="1:18" ht="45" customHeight="1">
      <c r="A42" s="350" t="s">
        <v>392</v>
      </c>
      <c r="B42" s="584" t="s">
        <v>391</v>
      </c>
      <c r="C42" s="585"/>
      <c r="D42" s="586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1">
        <f t="shared" si="8"/>
        <v>0</v>
      </c>
    </row>
    <row r="43" spans="1:18" ht="39.950000000000003" customHeight="1">
      <c r="A43" s="350" t="s">
        <v>390</v>
      </c>
      <c r="B43" s="360"/>
      <c r="C43" s="567" t="s">
        <v>389</v>
      </c>
      <c r="D43" s="568"/>
      <c r="E43" s="345"/>
      <c r="F43" s="344" t="s">
        <v>376</v>
      </c>
      <c r="G43" s="344" t="s">
        <v>376</v>
      </c>
      <c r="H43" s="344" t="s">
        <v>376</v>
      </c>
      <c r="I43" s="345"/>
      <c r="J43" s="344" t="s">
        <v>376</v>
      </c>
      <c r="K43" s="344" t="s">
        <v>376</v>
      </c>
      <c r="L43" s="344"/>
      <c r="M43" s="346" t="s">
        <v>376</v>
      </c>
      <c r="N43" s="345"/>
      <c r="O43" s="344" t="s">
        <v>376</v>
      </c>
      <c r="P43" s="344" t="s">
        <v>376</v>
      </c>
      <c r="Q43" s="344" t="s">
        <v>376</v>
      </c>
      <c r="R43" s="341">
        <f t="shared" si="8"/>
        <v>0</v>
      </c>
    </row>
    <row r="44" spans="1:18" ht="45" customHeight="1">
      <c r="A44" s="358" t="s">
        <v>388</v>
      </c>
      <c r="B44" s="357"/>
      <c r="C44" s="563" t="s">
        <v>387</v>
      </c>
      <c r="D44" s="564"/>
      <c r="E44" s="355">
        <f>E45+E46+E47</f>
        <v>0</v>
      </c>
      <c r="F44" s="354" t="s">
        <v>376</v>
      </c>
      <c r="G44" s="354" t="s">
        <v>376</v>
      </c>
      <c r="H44" s="354" t="s">
        <v>376</v>
      </c>
      <c r="I44" s="355">
        <f>I45+I46+I47</f>
        <v>0</v>
      </c>
      <c r="J44" s="354" t="s">
        <v>376</v>
      </c>
      <c r="K44" s="354" t="s">
        <v>376</v>
      </c>
      <c r="L44" s="355">
        <f>L45+L46+L47</f>
        <v>0</v>
      </c>
      <c r="M44" s="356" t="s">
        <v>376</v>
      </c>
      <c r="N44" s="355">
        <f>N45+N46+N47</f>
        <v>0</v>
      </c>
      <c r="O44" s="354" t="s">
        <v>376</v>
      </c>
      <c r="P44" s="354" t="s">
        <v>376</v>
      </c>
      <c r="Q44" s="354" t="s">
        <v>376</v>
      </c>
      <c r="R44" s="341">
        <f t="shared" si="8"/>
        <v>0</v>
      </c>
    </row>
    <row r="45" spans="1:18">
      <c r="A45" s="353" t="s">
        <v>386</v>
      </c>
      <c r="B45" s="352"/>
      <c r="C45" s="348"/>
      <c r="D45" s="347" t="s">
        <v>385</v>
      </c>
      <c r="E45" s="345"/>
      <c r="F45" s="60" t="s">
        <v>376</v>
      </c>
      <c r="G45" s="60" t="s">
        <v>376</v>
      </c>
      <c r="H45" s="60" t="s">
        <v>376</v>
      </c>
      <c r="I45" s="345"/>
      <c r="J45" s="60" t="s">
        <v>376</v>
      </c>
      <c r="K45" s="60" t="s">
        <v>376</v>
      </c>
      <c r="L45" s="345"/>
      <c r="M45" s="351" t="s">
        <v>376</v>
      </c>
      <c r="N45" s="345"/>
      <c r="O45" s="60" t="s">
        <v>376</v>
      </c>
      <c r="P45" s="60" t="s">
        <v>376</v>
      </c>
      <c r="Q45" s="60" t="s">
        <v>376</v>
      </c>
      <c r="R45" s="341">
        <f t="shared" si="8"/>
        <v>0</v>
      </c>
    </row>
    <row r="46" spans="1:18">
      <c r="A46" s="353" t="s">
        <v>384</v>
      </c>
      <c r="B46" s="352"/>
      <c r="C46" s="348"/>
      <c r="D46" s="347" t="s">
        <v>383</v>
      </c>
      <c r="E46" s="345"/>
      <c r="F46" s="60" t="s">
        <v>376</v>
      </c>
      <c r="G46" s="60" t="s">
        <v>376</v>
      </c>
      <c r="H46" s="60" t="s">
        <v>376</v>
      </c>
      <c r="I46" s="345"/>
      <c r="J46" s="60" t="s">
        <v>376</v>
      </c>
      <c r="K46" s="60" t="s">
        <v>376</v>
      </c>
      <c r="L46" s="345"/>
      <c r="M46" s="351" t="s">
        <v>376</v>
      </c>
      <c r="N46" s="345"/>
      <c r="O46" s="60" t="s">
        <v>376</v>
      </c>
      <c r="P46" s="60" t="s">
        <v>376</v>
      </c>
      <c r="Q46" s="60" t="s">
        <v>376</v>
      </c>
      <c r="R46" s="341">
        <f t="shared" si="8"/>
        <v>0</v>
      </c>
    </row>
    <row r="47" spans="1:18">
      <c r="A47" s="353" t="s">
        <v>382</v>
      </c>
      <c r="B47" s="352"/>
      <c r="C47" s="348"/>
      <c r="D47" s="347" t="s">
        <v>381</v>
      </c>
      <c r="E47" s="345"/>
      <c r="F47" s="60" t="s">
        <v>376</v>
      </c>
      <c r="G47" s="60" t="s">
        <v>376</v>
      </c>
      <c r="H47" s="60" t="s">
        <v>376</v>
      </c>
      <c r="I47" s="345"/>
      <c r="J47" s="60" t="s">
        <v>376</v>
      </c>
      <c r="K47" s="60" t="s">
        <v>376</v>
      </c>
      <c r="L47" s="345"/>
      <c r="M47" s="351" t="s">
        <v>376</v>
      </c>
      <c r="N47" s="345"/>
      <c r="O47" s="60" t="s">
        <v>376</v>
      </c>
      <c r="P47" s="60" t="s">
        <v>376</v>
      </c>
      <c r="Q47" s="60" t="s">
        <v>376</v>
      </c>
      <c r="R47" s="341">
        <f t="shared" si="8"/>
        <v>0</v>
      </c>
    </row>
    <row r="48" spans="1:18" ht="15" customHeight="1">
      <c r="A48" s="350" t="s">
        <v>380</v>
      </c>
      <c r="B48" s="349"/>
      <c r="C48" s="590" t="s">
        <v>379</v>
      </c>
      <c r="D48" s="591"/>
      <c r="E48" s="345"/>
      <c r="F48" s="344" t="s">
        <v>376</v>
      </c>
      <c r="G48" s="344" t="s">
        <v>376</v>
      </c>
      <c r="H48" s="344" t="s">
        <v>376</v>
      </c>
      <c r="I48" s="345"/>
      <c r="J48" s="344" t="s">
        <v>376</v>
      </c>
      <c r="K48" s="344" t="s">
        <v>376</v>
      </c>
      <c r="L48" s="345"/>
      <c r="M48" s="346" t="s">
        <v>376</v>
      </c>
      <c r="N48" s="345"/>
      <c r="O48" s="344" t="s">
        <v>376</v>
      </c>
      <c r="P48" s="344" t="s">
        <v>376</v>
      </c>
      <c r="Q48" s="344" t="s">
        <v>376</v>
      </c>
      <c r="R48" s="341">
        <f t="shared" si="8"/>
        <v>0</v>
      </c>
    </row>
    <row r="49" spans="1:18" ht="41.25" customHeight="1">
      <c r="A49" s="339" t="s">
        <v>378</v>
      </c>
      <c r="B49" s="576" t="s">
        <v>377</v>
      </c>
      <c r="C49" s="577"/>
      <c r="D49" s="578"/>
      <c r="E49" s="337">
        <f>E41+E42+E43-E44+E48</f>
        <v>0</v>
      </c>
      <c r="F49" s="342" t="s">
        <v>376</v>
      </c>
      <c r="G49" s="342" t="s">
        <v>376</v>
      </c>
      <c r="H49" s="342" t="s">
        <v>376</v>
      </c>
      <c r="I49" s="337">
        <f>I41+I42+I43-I44+I48</f>
        <v>0</v>
      </c>
      <c r="J49" s="342" t="s">
        <v>376</v>
      </c>
      <c r="K49" s="342" t="s">
        <v>376</v>
      </c>
      <c r="L49" s="337">
        <f>L41+L42+L43-L44+L48</f>
        <v>0</v>
      </c>
      <c r="M49" s="343" t="s">
        <v>376</v>
      </c>
      <c r="N49" s="337">
        <f>N41+N42+N43-N44+N48</f>
        <v>0</v>
      </c>
      <c r="O49" s="342" t="s">
        <v>376</v>
      </c>
      <c r="P49" s="342" t="s">
        <v>376</v>
      </c>
      <c r="Q49" s="342" t="s">
        <v>376</v>
      </c>
      <c r="R49" s="341">
        <f t="shared" si="8"/>
        <v>0</v>
      </c>
    </row>
    <row r="50" spans="1:18" ht="54.95" customHeight="1">
      <c r="A50" s="339" t="s">
        <v>375</v>
      </c>
      <c r="B50" s="572" t="s">
        <v>374</v>
      </c>
      <c r="C50" s="572"/>
      <c r="D50" s="572"/>
      <c r="E50" s="337">
        <f>E21+E49</f>
        <v>0</v>
      </c>
      <c r="F50" s="337">
        <f>F21-F30-F40</f>
        <v>0</v>
      </c>
      <c r="G50" s="338">
        <f>G21-G30-G40</f>
        <v>16730.770000000019</v>
      </c>
      <c r="H50" s="337">
        <f>H21-H30-H40</f>
        <v>0</v>
      </c>
      <c r="I50" s="337">
        <f>I21-I30-I40+I49</f>
        <v>0</v>
      </c>
      <c r="J50" s="337">
        <f>J21-J30-J40</f>
        <v>1330.7900000000009</v>
      </c>
      <c r="K50" s="337">
        <f>K21-K30-K40</f>
        <v>68229.86</v>
      </c>
      <c r="L50" s="337">
        <f>L21+L49</f>
        <v>0</v>
      </c>
      <c r="M50" s="337">
        <f>M21-M30-M40</f>
        <v>968.21999999999753</v>
      </c>
      <c r="N50" s="337">
        <f>N21+N49</f>
        <v>0</v>
      </c>
      <c r="O50" s="337">
        <f>O21-O30-O40</f>
        <v>0</v>
      </c>
      <c r="P50" s="337">
        <f>P21-P40</f>
        <v>0</v>
      </c>
      <c r="Q50" s="337">
        <f>Q21-Q40</f>
        <v>0</v>
      </c>
      <c r="R50" s="340">
        <f t="shared" si="8"/>
        <v>87259.640000000014</v>
      </c>
    </row>
    <row r="51" spans="1:18" ht="54.95" customHeight="1">
      <c r="A51" s="339" t="s">
        <v>373</v>
      </c>
      <c r="B51" s="572" t="s">
        <v>372</v>
      </c>
      <c r="C51" s="572"/>
      <c r="D51" s="572"/>
      <c r="E51" s="337">
        <f>E12+E41</f>
        <v>0</v>
      </c>
      <c r="F51" s="337">
        <f>F12-F22-F31</f>
        <v>0</v>
      </c>
      <c r="G51" s="338">
        <f>G12-G22-G31</f>
        <v>66922.87</v>
      </c>
      <c r="H51" s="337">
        <f>H12-H22-H31</f>
        <v>0</v>
      </c>
      <c r="I51" s="337">
        <f>I13-I22-I31+I41</f>
        <v>0</v>
      </c>
      <c r="J51" s="337">
        <f>J12-J22-J31</f>
        <v>1565.6000000000004</v>
      </c>
      <c r="K51" s="337">
        <f>K12-K22-K31</f>
        <v>78929.87</v>
      </c>
      <c r="L51" s="337">
        <f>L12-L22-L31</f>
        <v>0</v>
      </c>
      <c r="M51" s="337">
        <f>M12-M22-M31</f>
        <v>1664.2799999999988</v>
      </c>
      <c r="N51" s="337">
        <f>N12+N41</f>
        <v>0</v>
      </c>
      <c r="O51" s="337">
        <f>O12-O22-O31</f>
        <v>0</v>
      </c>
      <c r="P51" s="337">
        <f>P12-P31</f>
        <v>0</v>
      </c>
      <c r="Q51" s="337">
        <f>Q12-Q31</f>
        <v>0</v>
      </c>
      <c r="R51" s="336">
        <f t="shared" si="8"/>
        <v>149082.62</v>
      </c>
    </row>
    <row r="52" spans="1:18">
      <c r="A52" s="304" t="s">
        <v>371</v>
      </c>
      <c r="B52" s="304"/>
      <c r="C52" s="304"/>
      <c r="D52" s="304"/>
      <c r="E52" s="304"/>
      <c r="F52" s="304"/>
      <c r="G52" s="304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</row>
    <row r="53" spans="1:18">
      <c r="A53" s="304" t="s">
        <v>370</v>
      </c>
      <c r="B53" s="304"/>
      <c r="C53" s="304"/>
      <c r="D53" s="304"/>
      <c r="E53" s="304"/>
      <c r="F53" s="304"/>
      <c r="G53" s="304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</row>
    <row r="54" spans="1:18">
      <c r="A54" s="335" t="s">
        <v>369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05" t="s">
        <v>266</v>
      </c>
      <c r="M54" s="305"/>
      <c r="N54" s="305"/>
      <c r="O54" s="305"/>
      <c r="P54" s="305" t="s">
        <v>261</v>
      </c>
      <c r="Q54" s="305"/>
      <c r="R54" s="305"/>
    </row>
    <row r="55" spans="1:18">
      <c r="A55" s="304"/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</row>
    <row r="56" spans="1:18">
      <c r="A56" s="304"/>
      <c r="B56" s="305"/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</row>
    <row r="57" spans="1:18">
      <c r="A57" s="304"/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</row>
    <row r="58" spans="1:18">
      <c r="A58" s="304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</row>
    <row r="59" spans="1:18">
      <c r="A59" s="304"/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>
      <c r="A60" s="304"/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  <row r="61" spans="1:18">
      <c r="A61" s="304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</row>
    <row r="62" spans="1:18">
      <c r="A62" s="304"/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</row>
    <row r="63" spans="1:18">
      <c r="A63" s="304"/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</row>
    <row r="64" spans="1:18">
      <c r="A64" s="304"/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</row>
    <row r="65" spans="1:18">
      <c r="A65" s="304"/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</row>
    <row r="66" spans="1:18">
      <c r="A66" s="304"/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</row>
    <row r="67" spans="1:18">
      <c r="A67" s="304"/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</row>
    <row r="68" spans="1:18">
      <c r="A68" s="304"/>
      <c r="B68" s="305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</row>
    <row r="69" spans="1:18">
      <c r="A69" s="304"/>
      <c r="B69" s="305"/>
      <c r="C69" s="305"/>
      <c r="D69" s="305"/>
      <c r="E69" s="305"/>
      <c r="F69" s="305"/>
      <c r="G69" s="305"/>
      <c r="H69" s="305"/>
      <c r="I69" s="305"/>
      <c r="J69" s="305"/>
      <c r="K69" s="305"/>
    </row>
  </sheetData>
  <mergeCells count="44">
    <mergeCell ref="B49:D49"/>
    <mergeCell ref="Q9:Q10"/>
    <mergeCell ref="C20:D20"/>
    <mergeCell ref="C23:D23"/>
    <mergeCell ref="C24:D24"/>
    <mergeCell ref="C29:D29"/>
    <mergeCell ref="E9:E10"/>
    <mergeCell ref="C48:D48"/>
    <mergeCell ref="C39:D39"/>
    <mergeCell ref="B11:D11"/>
    <mergeCell ref="P9:P10"/>
    <mergeCell ref="R9:R10"/>
    <mergeCell ref="M9:M10"/>
    <mergeCell ref="N9:O9"/>
    <mergeCell ref="F9:G9"/>
    <mergeCell ref="C33:D33"/>
    <mergeCell ref="K9:K10"/>
    <mergeCell ref="C34:D34"/>
    <mergeCell ref="C35:D35"/>
    <mergeCell ref="H9:H10"/>
    <mergeCell ref="I9:I10"/>
    <mergeCell ref="C13:D13"/>
    <mergeCell ref="C25:D25"/>
    <mergeCell ref="B9:D10"/>
    <mergeCell ref="B50:D50"/>
    <mergeCell ref="B51:D51"/>
    <mergeCell ref="B12:D12"/>
    <mergeCell ref="B22:D22"/>
    <mergeCell ref="B30:D30"/>
    <mergeCell ref="B31:D31"/>
    <mergeCell ref="C43:D43"/>
    <mergeCell ref="B42:D42"/>
    <mergeCell ref="B41:D41"/>
    <mergeCell ref="B40:D40"/>
    <mergeCell ref="A4:R4"/>
    <mergeCell ref="C44:D44"/>
    <mergeCell ref="B21:D21"/>
    <mergeCell ref="L9:L10"/>
    <mergeCell ref="C32:D32"/>
    <mergeCell ref="B16:D16"/>
    <mergeCell ref="A5:R5"/>
    <mergeCell ref="A7:R7"/>
    <mergeCell ref="A9:A10"/>
    <mergeCell ref="J9:J10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59" fitToHeight="2" orientation="landscape" r:id="rId1"/>
  <headerFooter alignWithMargins="0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view="pageBreakPreview" zoomScaleNormal="100" zoomScaleSheetLayoutView="100" workbookViewId="0">
      <pane ySplit="11" topLeftCell="A12" activePane="bottomLeft" state="frozen"/>
      <selection activeCell="D20" sqref="D20"/>
      <selection pane="bottomLeft" activeCell="D20" sqref="D20"/>
    </sheetView>
  </sheetViews>
  <sheetFormatPr defaultRowHeight="12.75"/>
  <cols>
    <col min="1" max="1" width="5.42578125" style="332" customWidth="1"/>
    <col min="2" max="2" width="0.28515625" style="332" customWidth="1"/>
    <col min="3" max="3" width="2" style="332" customWidth="1"/>
    <col min="4" max="4" width="32.5703125" style="332" customWidth="1"/>
    <col min="5" max="5" width="6.7109375" style="332" bestFit="1" customWidth="1"/>
    <col min="6" max="8" width="12" style="332" customWidth="1"/>
    <col min="9" max="9" width="13.28515625" style="332" customWidth="1"/>
    <col min="10" max="11" width="12" style="332" customWidth="1"/>
    <col min="12" max="12" width="8.42578125" style="332" bestFit="1" customWidth="1"/>
    <col min="13" max="13" width="7.42578125" style="332" bestFit="1" customWidth="1"/>
    <col min="14" max="14" width="8.7109375" style="332" customWidth="1"/>
    <col min="15" max="16384" width="9.140625" style="332"/>
  </cols>
  <sheetData>
    <row r="1" spans="1:13">
      <c r="J1" s="333"/>
    </row>
    <row r="2" spans="1:13">
      <c r="J2" s="307" t="s">
        <v>465</v>
      </c>
    </row>
    <row r="3" spans="1:13">
      <c r="J3" s="304" t="s">
        <v>439</v>
      </c>
    </row>
    <row r="4" spans="1:13" ht="14.25">
      <c r="A4" s="609" t="s">
        <v>319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</row>
    <row r="5" spans="1:13" ht="30" customHeight="1">
      <c r="A5" s="621" t="s">
        <v>464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</row>
    <row r="6" spans="1:13">
      <c r="D6" s="598"/>
      <c r="E6" s="598"/>
      <c r="F6" s="598"/>
      <c r="G6" s="598"/>
      <c r="H6" s="598"/>
      <c r="I6" s="598"/>
      <c r="J6" s="598"/>
      <c r="K6" s="598"/>
      <c r="L6" s="598"/>
      <c r="M6" s="598"/>
    </row>
    <row r="7" spans="1:13" ht="12.75" customHeight="1">
      <c r="A7" s="556" t="s">
        <v>463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</row>
    <row r="9" spans="1:13" ht="27" customHeight="1">
      <c r="A9" s="599" t="s">
        <v>46</v>
      </c>
      <c r="B9" s="603" t="s">
        <v>47</v>
      </c>
      <c r="C9" s="604"/>
      <c r="D9" s="605"/>
      <c r="E9" s="599" t="s">
        <v>54</v>
      </c>
      <c r="F9" s="599" t="s">
        <v>56</v>
      </c>
      <c r="G9" s="599" t="s">
        <v>58</v>
      </c>
      <c r="H9" s="599"/>
      <c r="I9" s="599"/>
      <c r="J9" s="599" t="s">
        <v>462</v>
      </c>
      <c r="K9" s="599"/>
      <c r="L9" s="600" t="s">
        <v>62</v>
      </c>
      <c r="M9" s="599" t="s">
        <v>244</v>
      </c>
    </row>
    <row r="10" spans="1:13" ht="101.25" customHeight="1">
      <c r="A10" s="602"/>
      <c r="B10" s="606"/>
      <c r="C10" s="607"/>
      <c r="D10" s="608"/>
      <c r="E10" s="599"/>
      <c r="F10" s="599"/>
      <c r="G10" s="439" t="s">
        <v>461</v>
      </c>
      <c r="H10" s="439" t="s">
        <v>460</v>
      </c>
      <c r="I10" s="439" t="s">
        <v>459</v>
      </c>
      <c r="J10" s="439" t="s">
        <v>458</v>
      </c>
      <c r="K10" s="439" t="s">
        <v>457</v>
      </c>
      <c r="L10" s="601"/>
      <c r="M10" s="599"/>
    </row>
    <row r="11" spans="1:13">
      <c r="A11" s="418">
        <v>1</v>
      </c>
      <c r="B11" s="438"/>
      <c r="C11" s="429"/>
      <c r="D11" s="437">
        <v>2</v>
      </c>
      <c r="E11" s="435">
        <v>3</v>
      </c>
      <c r="F11" s="436">
        <v>4</v>
      </c>
      <c r="G11" s="436">
        <v>5</v>
      </c>
      <c r="H11" s="435">
        <v>6</v>
      </c>
      <c r="I11" s="435">
        <v>7</v>
      </c>
      <c r="J11" s="435">
        <v>8</v>
      </c>
      <c r="K11" s="435">
        <v>9</v>
      </c>
      <c r="L11" s="435">
        <v>10</v>
      </c>
      <c r="M11" s="410">
        <v>11</v>
      </c>
    </row>
    <row r="12" spans="1:13" ht="24.95" customHeight="1">
      <c r="A12" s="399" t="s">
        <v>245</v>
      </c>
      <c r="B12" s="595" t="s">
        <v>456</v>
      </c>
      <c r="C12" s="596"/>
      <c r="D12" s="597"/>
      <c r="E12" s="398"/>
      <c r="F12" s="414">
        <v>1265.06</v>
      </c>
      <c r="G12" s="414">
        <v>2803.52</v>
      </c>
      <c r="H12" s="398"/>
      <c r="I12" s="398"/>
      <c r="J12" s="398"/>
      <c r="K12" s="398"/>
      <c r="L12" s="398"/>
      <c r="M12" s="382">
        <f t="shared" ref="M12:M42" si="0">SUM(F12:L12)</f>
        <v>4068.58</v>
      </c>
    </row>
    <row r="13" spans="1:13">
      <c r="A13" s="404" t="s">
        <v>246</v>
      </c>
      <c r="B13" s="403"/>
      <c r="C13" s="434" t="s">
        <v>455</v>
      </c>
      <c r="D13" s="401"/>
      <c r="E13" s="398"/>
      <c r="F13" s="411">
        <f>SUM(F14:F15)</f>
        <v>0</v>
      </c>
      <c r="G13" s="411">
        <f>SUM(G14:G15)</f>
        <v>0</v>
      </c>
      <c r="H13" s="398"/>
      <c r="I13" s="398"/>
      <c r="J13" s="398"/>
      <c r="K13" s="424"/>
      <c r="L13" s="424"/>
      <c r="M13" s="382">
        <f t="shared" si="0"/>
        <v>0</v>
      </c>
    </row>
    <row r="14" spans="1:13">
      <c r="A14" s="408" t="s">
        <v>250</v>
      </c>
      <c r="B14" s="407"/>
      <c r="C14" s="429"/>
      <c r="D14" s="415" t="s">
        <v>422</v>
      </c>
      <c r="E14" s="398"/>
      <c r="F14" s="432"/>
      <c r="G14" s="432"/>
      <c r="H14" s="398"/>
      <c r="I14" s="398"/>
      <c r="J14" s="398"/>
      <c r="K14" s="424"/>
      <c r="L14" s="424"/>
      <c r="M14" s="382">
        <f t="shared" si="0"/>
        <v>0</v>
      </c>
    </row>
    <row r="15" spans="1:13" ht="25.5">
      <c r="A15" s="433" t="s">
        <v>251</v>
      </c>
      <c r="B15" s="429"/>
      <c r="C15" s="429"/>
      <c r="D15" s="415" t="s">
        <v>421</v>
      </c>
      <c r="E15" s="398"/>
      <c r="F15" s="432"/>
      <c r="G15" s="432"/>
      <c r="H15" s="398"/>
      <c r="I15" s="398"/>
      <c r="J15" s="398"/>
      <c r="K15" s="424"/>
      <c r="L15" s="424"/>
      <c r="M15" s="382">
        <f t="shared" si="0"/>
        <v>0</v>
      </c>
    </row>
    <row r="16" spans="1:13" ht="28.5" customHeight="1">
      <c r="A16" s="431" t="s">
        <v>247</v>
      </c>
      <c r="B16" s="430"/>
      <c r="C16" s="616" t="s">
        <v>454</v>
      </c>
      <c r="D16" s="617"/>
      <c r="E16" s="398"/>
      <c r="F16" s="411">
        <f>SUM(F17:F19)</f>
        <v>0</v>
      </c>
      <c r="G16" s="411">
        <f>SUM(G17:G19)</f>
        <v>0</v>
      </c>
      <c r="H16" s="398"/>
      <c r="I16" s="398"/>
      <c r="J16" s="398"/>
      <c r="K16" s="398"/>
      <c r="L16" s="398"/>
      <c r="M16" s="382">
        <f t="shared" si="0"/>
        <v>0</v>
      </c>
    </row>
    <row r="17" spans="1:13">
      <c r="A17" s="408" t="s">
        <v>252</v>
      </c>
      <c r="B17" s="417"/>
      <c r="C17" s="429"/>
      <c r="D17" s="415" t="s">
        <v>402</v>
      </c>
      <c r="E17" s="398"/>
      <c r="F17" s="400"/>
      <c r="G17" s="398"/>
      <c r="H17" s="398"/>
      <c r="I17" s="398"/>
      <c r="J17" s="398"/>
      <c r="K17" s="398"/>
      <c r="L17" s="398"/>
      <c r="M17" s="382">
        <f t="shared" si="0"/>
        <v>0</v>
      </c>
    </row>
    <row r="18" spans="1:13">
      <c r="A18" s="408" t="s">
        <v>253</v>
      </c>
      <c r="B18" s="417"/>
      <c r="C18" s="429"/>
      <c r="D18" s="415" t="s">
        <v>400</v>
      </c>
      <c r="E18" s="398"/>
      <c r="F18" s="400"/>
      <c r="G18" s="398"/>
      <c r="H18" s="398"/>
      <c r="I18" s="398"/>
      <c r="J18" s="398"/>
      <c r="K18" s="398"/>
      <c r="L18" s="398"/>
      <c r="M18" s="382">
        <f t="shared" si="0"/>
        <v>0</v>
      </c>
    </row>
    <row r="19" spans="1:13">
      <c r="A19" s="408" t="s">
        <v>354</v>
      </c>
      <c r="B19" s="417"/>
      <c r="C19" s="429"/>
      <c r="D19" s="415" t="s">
        <v>398</v>
      </c>
      <c r="E19" s="398"/>
      <c r="F19" s="400"/>
      <c r="G19" s="398"/>
      <c r="H19" s="398"/>
      <c r="I19" s="398"/>
      <c r="J19" s="398"/>
      <c r="K19" s="398"/>
      <c r="L19" s="398"/>
      <c r="M19" s="382">
        <f t="shared" si="0"/>
        <v>0</v>
      </c>
    </row>
    <row r="20" spans="1:13">
      <c r="A20" s="404" t="s">
        <v>248</v>
      </c>
      <c r="B20" s="428"/>
      <c r="C20" s="427" t="s">
        <v>352</v>
      </c>
      <c r="D20" s="426"/>
      <c r="E20" s="398"/>
      <c r="F20" s="400"/>
      <c r="G20" s="398"/>
      <c r="H20" s="398"/>
      <c r="I20" s="398"/>
      <c r="J20" s="425"/>
      <c r="K20" s="424"/>
      <c r="L20" s="424"/>
      <c r="M20" s="382">
        <f t="shared" si="0"/>
        <v>0</v>
      </c>
    </row>
    <row r="21" spans="1:13" ht="37.5" customHeight="1">
      <c r="A21" s="399" t="s">
        <v>249</v>
      </c>
      <c r="B21" s="618" t="s">
        <v>453</v>
      </c>
      <c r="C21" s="619"/>
      <c r="D21" s="620"/>
      <c r="E21" s="398"/>
      <c r="F21" s="423">
        <f>SUM(F12+F13-F16+F20)</f>
        <v>1265.06</v>
      </c>
      <c r="G21" s="423">
        <f>SUM(G12+G13-G16+G20)</f>
        <v>2803.52</v>
      </c>
      <c r="H21" s="398"/>
      <c r="I21" s="398"/>
      <c r="J21" s="398"/>
      <c r="K21" s="398"/>
      <c r="L21" s="398"/>
      <c r="M21" s="382">
        <f t="shared" si="0"/>
        <v>4068.58</v>
      </c>
    </row>
    <row r="22" spans="1:13" ht="24.95" customHeight="1">
      <c r="A22" s="399" t="s">
        <v>350</v>
      </c>
      <c r="B22" s="595" t="s">
        <v>452</v>
      </c>
      <c r="C22" s="596"/>
      <c r="D22" s="597"/>
      <c r="E22" s="410" t="s">
        <v>376</v>
      </c>
      <c r="F22" s="400">
        <v>1265.06</v>
      </c>
      <c r="G22" s="414">
        <v>2803.52</v>
      </c>
      <c r="H22" s="410" t="s">
        <v>376</v>
      </c>
      <c r="I22" s="410"/>
      <c r="J22" s="410" t="s">
        <v>376</v>
      </c>
      <c r="K22" s="410" t="s">
        <v>376</v>
      </c>
      <c r="L22" s="410"/>
      <c r="M22" s="382">
        <f t="shared" si="0"/>
        <v>4068.58</v>
      </c>
    </row>
    <row r="23" spans="1:13" ht="30" customHeight="1">
      <c r="A23" s="404" t="s">
        <v>348</v>
      </c>
      <c r="B23" s="409"/>
      <c r="C23" s="593" t="s">
        <v>451</v>
      </c>
      <c r="D23" s="594"/>
      <c r="E23" s="410" t="s">
        <v>376</v>
      </c>
      <c r="F23" s="400"/>
      <c r="G23" s="398"/>
      <c r="H23" s="410" t="s">
        <v>376</v>
      </c>
      <c r="I23" s="410"/>
      <c r="J23" s="410" t="s">
        <v>376</v>
      </c>
      <c r="K23" s="410" t="s">
        <v>376</v>
      </c>
      <c r="L23" s="410"/>
      <c r="M23" s="382">
        <f t="shared" si="0"/>
        <v>0</v>
      </c>
    </row>
    <row r="24" spans="1:13" ht="26.25" customHeight="1">
      <c r="A24" s="404" t="s">
        <v>346</v>
      </c>
      <c r="B24" s="403"/>
      <c r="C24" s="613" t="s">
        <v>450</v>
      </c>
      <c r="D24" s="615"/>
      <c r="E24" s="410" t="s">
        <v>376</v>
      </c>
      <c r="F24" s="400">
        <v>0</v>
      </c>
      <c r="G24" s="400">
        <v>0</v>
      </c>
      <c r="H24" s="410" t="s">
        <v>376</v>
      </c>
      <c r="I24" s="422"/>
      <c r="J24" s="410" t="s">
        <v>376</v>
      </c>
      <c r="K24" s="410" t="s">
        <v>376</v>
      </c>
      <c r="L24" s="410"/>
      <c r="M24" s="382">
        <f t="shared" si="0"/>
        <v>0</v>
      </c>
    </row>
    <row r="25" spans="1:13" ht="24.95" customHeight="1">
      <c r="A25" s="404" t="s">
        <v>344</v>
      </c>
      <c r="B25" s="403"/>
      <c r="C25" s="613" t="s">
        <v>449</v>
      </c>
      <c r="D25" s="614"/>
      <c r="E25" s="410" t="s">
        <v>376</v>
      </c>
      <c r="F25" s="423">
        <f>SUM(F26:F28)</f>
        <v>0</v>
      </c>
      <c r="G25" s="423">
        <f>SUM(G26:G28)</f>
        <v>0</v>
      </c>
      <c r="H25" s="410" t="s">
        <v>376</v>
      </c>
      <c r="I25" s="422"/>
      <c r="J25" s="410" t="s">
        <v>376</v>
      </c>
      <c r="K25" s="410" t="s">
        <v>376</v>
      </c>
      <c r="L25" s="410"/>
      <c r="M25" s="382">
        <f t="shared" si="0"/>
        <v>0</v>
      </c>
    </row>
    <row r="26" spans="1:13">
      <c r="A26" s="408" t="s">
        <v>414</v>
      </c>
      <c r="B26" s="407"/>
      <c r="C26" s="406"/>
      <c r="D26" s="405" t="s">
        <v>402</v>
      </c>
      <c r="E26" s="419" t="s">
        <v>376</v>
      </c>
      <c r="F26" s="414"/>
      <c r="G26" s="421"/>
      <c r="H26" s="419" t="s">
        <v>376</v>
      </c>
      <c r="I26" s="420"/>
      <c r="J26" s="419" t="s">
        <v>376</v>
      </c>
      <c r="K26" s="419" t="s">
        <v>376</v>
      </c>
      <c r="L26" s="419"/>
      <c r="M26" s="382">
        <f t="shared" si="0"/>
        <v>0</v>
      </c>
    </row>
    <row r="27" spans="1:13">
      <c r="A27" s="408" t="s">
        <v>413</v>
      </c>
      <c r="B27" s="407"/>
      <c r="C27" s="406"/>
      <c r="D27" s="405" t="s">
        <v>400</v>
      </c>
      <c r="E27" s="419" t="s">
        <v>376</v>
      </c>
      <c r="F27" s="414"/>
      <c r="G27" s="421"/>
      <c r="H27" s="419" t="s">
        <v>376</v>
      </c>
      <c r="I27" s="420"/>
      <c r="J27" s="419" t="s">
        <v>376</v>
      </c>
      <c r="K27" s="419" t="s">
        <v>376</v>
      </c>
      <c r="L27" s="419"/>
      <c r="M27" s="382">
        <f t="shared" si="0"/>
        <v>0</v>
      </c>
    </row>
    <row r="28" spans="1:13">
      <c r="A28" s="408" t="s">
        <v>412</v>
      </c>
      <c r="B28" s="407"/>
      <c r="C28" s="406"/>
      <c r="D28" s="405" t="s">
        <v>398</v>
      </c>
      <c r="E28" s="419" t="s">
        <v>376</v>
      </c>
      <c r="F28" s="414"/>
      <c r="G28" s="421"/>
      <c r="H28" s="419" t="s">
        <v>376</v>
      </c>
      <c r="I28" s="420"/>
      <c r="J28" s="419" t="s">
        <v>376</v>
      </c>
      <c r="K28" s="419" t="s">
        <v>376</v>
      </c>
      <c r="L28" s="419"/>
      <c r="M28" s="382">
        <f t="shared" si="0"/>
        <v>0</v>
      </c>
    </row>
    <row r="29" spans="1:13">
      <c r="A29" s="418" t="s">
        <v>342</v>
      </c>
      <c r="B29" s="417"/>
      <c r="C29" s="416" t="s">
        <v>352</v>
      </c>
      <c r="D29" s="415"/>
      <c r="E29" s="410" t="s">
        <v>376</v>
      </c>
      <c r="F29" s="414"/>
      <c r="G29" s="413"/>
      <c r="H29" s="410" t="s">
        <v>376</v>
      </c>
      <c r="I29" s="412"/>
      <c r="J29" s="410" t="s">
        <v>376</v>
      </c>
      <c r="K29" s="410" t="s">
        <v>376</v>
      </c>
      <c r="L29" s="410"/>
      <c r="M29" s="382">
        <f t="shared" si="0"/>
        <v>0</v>
      </c>
    </row>
    <row r="30" spans="1:13" ht="24.95" customHeight="1">
      <c r="A30" s="399" t="s">
        <v>332</v>
      </c>
      <c r="B30" s="610" t="s">
        <v>448</v>
      </c>
      <c r="C30" s="611"/>
      <c r="D30" s="612"/>
      <c r="E30" s="410" t="s">
        <v>376</v>
      </c>
      <c r="F30" s="411">
        <f>SUM(F22+F23+F24-F25+F29)</f>
        <v>1265.06</v>
      </c>
      <c r="G30" s="411">
        <f>SUM(G22+G23+G24-G25+G29)</f>
        <v>2803.52</v>
      </c>
      <c r="H30" s="410" t="s">
        <v>376</v>
      </c>
      <c r="I30" s="410"/>
      <c r="J30" s="410" t="s">
        <v>376</v>
      </c>
      <c r="K30" s="410" t="s">
        <v>376</v>
      </c>
      <c r="L30" s="410"/>
      <c r="M30" s="382">
        <f t="shared" si="0"/>
        <v>4068.58</v>
      </c>
    </row>
    <row r="31" spans="1:13" ht="24.95" customHeight="1">
      <c r="A31" s="404" t="s">
        <v>330</v>
      </c>
      <c r="B31" s="595" t="s">
        <v>410</v>
      </c>
      <c r="C31" s="596"/>
      <c r="D31" s="597"/>
      <c r="E31" s="398"/>
      <c r="F31" s="400"/>
      <c r="G31" s="398"/>
      <c r="H31" s="398"/>
      <c r="I31" s="398"/>
      <c r="J31" s="398"/>
      <c r="K31" s="398"/>
      <c r="L31" s="398"/>
      <c r="M31" s="382">
        <f t="shared" si="0"/>
        <v>0</v>
      </c>
    </row>
    <row r="32" spans="1:13" ht="24.95" customHeight="1">
      <c r="A32" s="404" t="s">
        <v>328</v>
      </c>
      <c r="B32" s="409"/>
      <c r="C32" s="593" t="s">
        <v>409</v>
      </c>
      <c r="D32" s="594"/>
      <c r="E32" s="398"/>
      <c r="F32" s="400"/>
      <c r="G32" s="398"/>
      <c r="H32" s="398"/>
      <c r="I32" s="398"/>
      <c r="J32" s="398"/>
      <c r="K32" s="398"/>
      <c r="L32" s="398"/>
      <c r="M32" s="382">
        <f t="shared" si="0"/>
        <v>0</v>
      </c>
    </row>
    <row r="33" spans="1:13" ht="33" customHeight="1">
      <c r="A33" s="404" t="s">
        <v>326</v>
      </c>
      <c r="B33" s="403"/>
      <c r="C33" s="625" t="s">
        <v>447</v>
      </c>
      <c r="D33" s="626"/>
      <c r="E33" s="398"/>
      <c r="F33" s="400"/>
      <c r="G33" s="398"/>
      <c r="H33" s="398"/>
      <c r="I33" s="398"/>
      <c r="J33" s="398"/>
      <c r="K33" s="398"/>
      <c r="L33" s="398"/>
      <c r="M33" s="382">
        <f t="shared" si="0"/>
        <v>0</v>
      </c>
    </row>
    <row r="34" spans="1:13" ht="29.25" customHeight="1">
      <c r="A34" s="404" t="s">
        <v>407</v>
      </c>
      <c r="B34" s="403"/>
      <c r="C34" s="613" t="s">
        <v>406</v>
      </c>
      <c r="D34" s="614"/>
      <c r="E34" s="398"/>
      <c r="F34" s="400"/>
      <c r="G34" s="398"/>
      <c r="H34" s="398"/>
      <c r="I34" s="398"/>
      <c r="J34" s="398"/>
      <c r="K34" s="398"/>
      <c r="L34" s="398"/>
      <c r="M34" s="382">
        <f t="shared" si="0"/>
        <v>0</v>
      </c>
    </row>
    <row r="35" spans="1:13" ht="24.95" customHeight="1">
      <c r="A35" s="399" t="s">
        <v>405</v>
      </c>
      <c r="B35" s="403"/>
      <c r="C35" s="613" t="s">
        <v>446</v>
      </c>
      <c r="D35" s="614"/>
      <c r="E35" s="398"/>
      <c r="F35" s="400"/>
      <c r="G35" s="398"/>
      <c r="H35" s="398"/>
      <c r="I35" s="398"/>
      <c r="J35" s="398"/>
      <c r="K35" s="398"/>
      <c r="L35" s="398"/>
      <c r="M35" s="382">
        <f t="shared" si="0"/>
        <v>0</v>
      </c>
    </row>
    <row r="36" spans="1:13">
      <c r="A36" s="408" t="s">
        <v>403</v>
      </c>
      <c r="B36" s="407"/>
      <c r="C36" s="406"/>
      <c r="D36" s="405" t="s">
        <v>402</v>
      </c>
      <c r="E36" s="398"/>
      <c r="F36" s="400"/>
      <c r="G36" s="398"/>
      <c r="H36" s="398"/>
      <c r="I36" s="398"/>
      <c r="J36" s="398"/>
      <c r="K36" s="398"/>
      <c r="L36" s="398"/>
      <c r="M36" s="382">
        <f t="shared" si="0"/>
        <v>0</v>
      </c>
    </row>
    <row r="37" spans="1:13">
      <c r="A37" s="408" t="s">
        <v>401</v>
      </c>
      <c r="B37" s="407"/>
      <c r="C37" s="406"/>
      <c r="D37" s="405" t="s">
        <v>400</v>
      </c>
      <c r="E37" s="398"/>
      <c r="F37" s="400"/>
      <c r="G37" s="398"/>
      <c r="H37" s="398"/>
      <c r="I37" s="398"/>
      <c r="J37" s="398"/>
      <c r="K37" s="398"/>
      <c r="L37" s="398"/>
      <c r="M37" s="382">
        <f t="shared" si="0"/>
        <v>0</v>
      </c>
    </row>
    <row r="38" spans="1:13">
      <c r="A38" s="408" t="s">
        <v>399</v>
      </c>
      <c r="B38" s="407"/>
      <c r="C38" s="406"/>
      <c r="D38" s="405" t="s">
        <v>398</v>
      </c>
      <c r="E38" s="398"/>
      <c r="F38" s="400"/>
      <c r="G38" s="398"/>
      <c r="H38" s="398"/>
      <c r="I38" s="398"/>
      <c r="J38" s="398"/>
      <c r="K38" s="398"/>
      <c r="L38" s="398"/>
      <c r="M38" s="382">
        <f t="shared" si="0"/>
        <v>0</v>
      </c>
    </row>
    <row r="39" spans="1:13">
      <c r="A39" s="404" t="s">
        <v>397</v>
      </c>
      <c r="B39" s="403"/>
      <c r="C39" s="402" t="s">
        <v>352</v>
      </c>
      <c r="D39" s="401"/>
      <c r="E39" s="398"/>
      <c r="F39" s="400"/>
      <c r="G39" s="398"/>
      <c r="H39" s="398"/>
      <c r="I39" s="398"/>
      <c r="J39" s="398"/>
      <c r="K39" s="398"/>
      <c r="L39" s="398"/>
      <c r="M39" s="382">
        <f t="shared" si="0"/>
        <v>0</v>
      </c>
    </row>
    <row r="40" spans="1:13" ht="26.25" customHeight="1">
      <c r="A40" s="399" t="s">
        <v>396</v>
      </c>
      <c r="B40" s="610" t="s">
        <v>445</v>
      </c>
      <c r="C40" s="611"/>
      <c r="D40" s="612"/>
      <c r="E40" s="398"/>
      <c r="F40" s="400"/>
      <c r="G40" s="398"/>
      <c r="H40" s="398"/>
      <c r="I40" s="398"/>
      <c r="J40" s="398"/>
      <c r="K40" s="398"/>
      <c r="L40" s="398"/>
      <c r="M40" s="382">
        <f t="shared" si="0"/>
        <v>0</v>
      </c>
    </row>
    <row r="41" spans="1:13" ht="24.95" customHeight="1">
      <c r="A41" s="399" t="s">
        <v>394</v>
      </c>
      <c r="B41" s="622" t="s">
        <v>444</v>
      </c>
      <c r="C41" s="623"/>
      <c r="D41" s="624"/>
      <c r="E41" s="398"/>
      <c r="F41" s="338">
        <f>F21-F30-F40</f>
        <v>0</v>
      </c>
      <c r="G41" s="338">
        <f>G21-G30-G40</f>
        <v>0</v>
      </c>
      <c r="H41" s="397"/>
      <c r="I41" s="397"/>
      <c r="J41" s="397"/>
      <c r="K41" s="397"/>
      <c r="L41" s="397"/>
      <c r="M41" s="382">
        <f t="shared" si="0"/>
        <v>0</v>
      </c>
    </row>
    <row r="42" spans="1:13" ht="24.95" customHeight="1">
      <c r="A42" s="399" t="s">
        <v>392</v>
      </c>
      <c r="B42" s="610" t="s">
        <v>443</v>
      </c>
      <c r="C42" s="611"/>
      <c r="D42" s="612"/>
      <c r="E42" s="398"/>
      <c r="F42" s="338">
        <f>F12-F22-F31</f>
        <v>0</v>
      </c>
      <c r="G42" s="338">
        <f>G12-G22-G31</f>
        <v>0</v>
      </c>
      <c r="H42" s="397"/>
      <c r="I42" s="397"/>
      <c r="J42" s="397"/>
      <c r="K42" s="397"/>
      <c r="L42" s="397"/>
      <c r="M42" s="382">
        <f t="shared" si="0"/>
        <v>0</v>
      </c>
    </row>
    <row r="43" spans="1:13">
      <c r="A43" s="396" t="s">
        <v>442</v>
      </c>
      <c r="B43" s="396"/>
      <c r="C43" s="396"/>
      <c r="D43" s="396"/>
      <c r="E43" s="396"/>
      <c r="F43" s="396"/>
    </row>
    <row r="44" spans="1:13">
      <c r="A44" s="395" t="s">
        <v>441</v>
      </c>
      <c r="H44" s="332" t="s">
        <v>266</v>
      </c>
      <c r="K44" s="332" t="s">
        <v>261</v>
      </c>
    </row>
    <row r="45" spans="1:13">
      <c r="A45" s="395"/>
    </row>
  </sheetData>
  <mergeCells count="28">
    <mergeCell ref="B42:D42"/>
    <mergeCell ref="B41:D41"/>
    <mergeCell ref="C32:D32"/>
    <mergeCell ref="C33:D33"/>
    <mergeCell ref="C34:D34"/>
    <mergeCell ref="C35:D35"/>
    <mergeCell ref="A4:M4"/>
    <mergeCell ref="B31:D31"/>
    <mergeCell ref="B40:D40"/>
    <mergeCell ref="A7:M7"/>
    <mergeCell ref="C25:D25"/>
    <mergeCell ref="B30:D30"/>
    <mergeCell ref="C24:D24"/>
    <mergeCell ref="C16:D16"/>
    <mergeCell ref="B21:D21"/>
    <mergeCell ref="A5:M5"/>
    <mergeCell ref="A9:A10"/>
    <mergeCell ref="E9:E10"/>
    <mergeCell ref="F9:F10"/>
    <mergeCell ref="G9:I9"/>
    <mergeCell ref="B9:D10"/>
    <mergeCell ref="B22:D22"/>
    <mergeCell ref="C23:D23"/>
    <mergeCell ref="B12:D12"/>
    <mergeCell ref="D6:M6"/>
    <mergeCell ref="J9:K9"/>
    <mergeCell ref="M9:M10"/>
    <mergeCell ref="L9:L10"/>
  </mergeCells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BH45"/>
  <sheetViews>
    <sheetView zoomScale="70" workbookViewId="0">
      <selection activeCell="K15" sqref="K15"/>
    </sheetView>
  </sheetViews>
  <sheetFormatPr defaultRowHeight="15"/>
  <cols>
    <col min="1" max="1" width="3.85546875" style="1" customWidth="1"/>
    <col min="2" max="2" width="28.5703125" style="2" customWidth="1"/>
    <col min="3" max="4" width="14.42578125" style="2" customWidth="1"/>
    <col min="5" max="5" width="14.85546875" style="2" customWidth="1"/>
    <col min="6" max="6" width="14.42578125" style="2" customWidth="1"/>
    <col min="7" max="7" width="13.85546875" style="2" customWidth="1"/>
    <col min="8" max="12" width="14.42578125" style="2" customWidth="1"/>
    <col min="13" max="13" width="13.5703125" style="2" customWidth="1"/>
    <col min="14" max="14" width="4.28515625" style="2" customWidth="1"/>
    <col min="15" max="27" width="9.140625" style="198"/>
    <col min="28" max="28" width="4" style="198" customWidth="1"/>
    <col min="29" max="29" width="3.85546875" style="221" customWidth="1"/>
    <col min="30" max="60" width="9.140625" style="198"/>
    <col min="61" max="16384" width="9.140625" style="2"/>
  </cols>
  <sheetData>
    <row r="1" spans="1:60">
      <c r="I1" s="2" t="s">
        <v>4</v>
      </c>
    </row>
    <row r="2" spans="1:60" ht="15.75">
      <c r="C2" s="631" t="s">
        <v>263</v>
      </c>
      <c r="D2" s="631"/>
      <c r="E2" s="631"/>
      <c r="F2" s="631"/>
      <c r="G2" s="631"/>
      <c r="H2" s="631"/>
      <c r="I2" s="631"/>
      <c r="J2" s="631"/>
      <c r="K2" s="631"/>
      <c r="L2" s="2" t="s">
        <v>5</v>
      </c>
      <c r="Q2" s="631"/>
      <c r="R2" s="631"/>
      <c r="S2" s="631"/>
      <c r="T2" s="631"/>
      <c r="U2" s="631"/>
      <c r="V2" s="631"/>
      <c r="W2" s="631"/>
      <c r="X2" s="631"/>
      <c r="Y2" s="631"/>
      <c r="AE2" s="631"/>
      <c r="AF2" s="631"/>
      <c r="AG2" s="631"/>
      <c r="AH2" s="631"/>
      <c r="AI2" s="631"/>
      <c r="AJ2" s="631"/>
      <c r="AK2" s="631"/>
      <c r="AL2" s="631"/>
      <c r="AM2" s="631"/>
    </row>
    <row r="3" spans="1:60">
      <c r="C3" s="633" t="s">
        <v>171</v>
      </c>
      <c r="D3" s="633"/>
      <c r="E3" s="633"/>
      <c r="F3" s="633"/>
      <c r="G3" s="633"/>
      <c r="H3" s="633"/>
      <c r="I3" s="633"/>
      <c r="J3" s="633"/>
      <c r="K3" s="633"/>
      <c r="Q3" s="632"/>
      <c r="R3" s="632"/>
      <c r="S3" s="632"/>
      <c r="T3" s="632"/>
      <c r="U3" s="632"/>
      <c r="V3" s="632"/>
      <c r="W3" s="632"/>
      <c r="X3" s="632"/>
      <c r="Y3" s="632"/>
      <c r="AE3" s="632"/>
      <c r="AF3" s="632"/>
      <c r="AG3" s="632"/>
      <c r="AH3" s="632"/>
      <c r="AI3" s="632"/>
      <c r="AJ3" s="632"/>
      <c r="AK3" s="632"/>
      <c r="AL3" s="632"/>
      <c r="AM3" s="632"/>
    </row>
    <row r="4" spans="1:60">
      <c r="A4" s="635" t="s">
        <v>6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</row>
    <row r="5" spans="1:60">
      <c r="A5" s="635" t="s">
        <v>7</v>
      </c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C5" s="628"/>
      <c r="AD5" s="628"/>
      <c r="AE5" s="628"/>
      <c r="AF5" s="628"/>
      <c r="AG5" s="628"/>
      <c r="AH5" s="628"/>
      <c r="AI5" s="628"/>
      <c r="AJ5" s="628"/>
      <c r="AK5" s="628"/>
      <c r="AL5" s="628"/>
      <c r="AM5" s="628"/>
      <c r="AN5" s="628"/>
      <c r="AO5" s="628"/>
    </row>
    <row r="7" spans="1:60">
      <c r="A7" s="636" t="s">
        <v>289</v>
      </c>
      <c r="B7" s="636"/>
      <c r="C7" s="636"/>
      <c r="D7" s="636"/>
      <c r="E7" s="636"/>
      <c r="F7" s="636"/>
      <c r="G7" s="636"/>
      <c r="H7" s="636"/>
      <c r="I7" s="636"/>
      <c r="J7" s="636"/>
      <c r="K7" s="636"/>
      <c r="L7" s="636"/>
      <c r="M7" s="636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0"/>
      <c r="Z7" s="630"/>
      <c r="AA7" s="630"/>
      <c r="AC7" s="630"/>
      <c r="AD7" s="630"/>
      <c r="AE7" s="630"/>
      <c r="AF7" s="630"/>
      <c r="AG7" s="630"/>
      <c r="AH7" s="630"/>
      <c r="AI7" s="630"/>
      <c r="AJ7" s="630"/>
      <c r="AK7" s="630"/>
      <c r="AL7" s="630"/>
      <c r="AM7" s="630"/>
      <c r="AN7" s="630"/>
      <c r="AO7" s="630"/>
    </row>
    <row r="8" spans="1:60">
      <c r="J8" s="196"/>
    </row>
    <row r="9" spans="1:60" ht="15" customHeight="1">
      <c r="A9" s="627" t="s">
        <v>46</v>
      </c>
      <c r="B9" s="627" t="s">
        <v>8</v>
      </c>
      <c r="C9" s="634" t="s">
        <v>282</v>
      </c>
      <c r="D9" s="634" t="s">
        <v>9</v>
      </c>
      <c r="E9" s="634"/>
      <c r="F9" s="634"/>
      <c r="G9" s="634"/>
      <c r="H9" s="634"/>
      <c r="I9" s="634"/>
      <c r="J9" s="634"/>
      <c r="K9" s="634"/>
      <c r="L9" s="634"/>
      <c r="M9" s="634" t="s">
        <v>290</v>
      </c>
      <c r="R9" s="629"/>
      <c r="S9" s="629"/>
      <c r="T9" s="629"/>
      <c r="U9" s="629"/>
      <c r="V9" s="629"/>
      <c r="W9" s="629"/>
      <c r="X9" s="629"/>
      <c r="Y9" s="629"/>
      <c r="Z9" s="629"/>
      <c r="AC9" s="629"/>
      <c r="AF9" s="629"/>
      <c r="AG9" s="629"/>
      <c r="AH9" s="629"/>
      <c r="AI9" s="629"/>
      <c r="AJ9" s="629"/>
      <c r="AK9" s="629"/>
      <c r="AL9" s="629"/>
      <c r="AM9" s="629"/>
      <c r="AN9" s="629"/>
    </row>
    <row r="10" spans="1:60" ht="117.75" customHeight="1">
      <c r="A10" s="627"/>
      <c r="B10" s="627"/>
      <c r="C10" s="634"/>
      <c r="D10" s="254" t="s">
        <v>10</v>
      </c>
      <c r="E10" s="255" t="s">
        <v>39</v>
      </c>
      <c r="F10" s="254" t="s">
        <v>11</v>
      </c>
      <c r="G10" s="254" t="s">
        <v>12</v>
      </c>
      <c r="H10" s="254" t="s">
        <v>13</v>
      </c>
      <c r="I10" s="256" t="s">
        <v>14</v>
      </c>
      <c r="J10" s="254" t="s">
        <v>15</v>
      </c>
      <c r="K10" s="254" t="s">
        <v>16</v>
      </c>
      <c r="L10" s="257" t="s">
        <v>17</v>
      </c>
      <c r="M10" s="634"/>
      <c r="AC10" s="629"/>
    </row>
    <row r="11" spans="1:60">
      <c r="A11" s="3">
        <v>1</v>
      </c>
      <c r="B11" s="3">
        <v>2</v>
      </c>
      <c r="C11" s="3">
        <v>3</v>
      </c>
      <c r="D11" s="252">
        <v>4</v>
      </c>
      <c r="E11" s="252">
        <v>5</v>
      </c>
      <c r="F11" s="252">
        <v>6</v>
      </c>
      <c r="G11" s="252">
        <v>7</v>
      </c>
      <c r="H11" s="252">
        <v>8</v>
      </c>
      <c r="I11" s="252">
        <v>9</v>
      </c>
      <c r="J11" s="252">
        <v>10</v>
      </c>
      <c r="K11" s="253" t="s">
        <v>18</v>
      </c>
      <c r="L11" s="252">
        <v>12</v>
      </c>
      <c r="M11" s="252">
        <v>13</v>
      </c>
    </row>
    <row r="12" spans="1:60" s="6" customFormat="1" ht="82.5" customHeight="1">
      <c r="A12" s="4" t="s">
        <v>245</v>
      </c>
      <c r="B12" s="5" t="s">
        <v>19</v>
      </c>
      <c r="C12" s="122">
        <f t="shared" ref="C12:L12" si="0">C13+C14</f>
        <v>0</v>
      </c>
      <c r="D12" s="122">
        <f t="shared" si="0"/>
        <v>86484.63</v>
      </c>
      <c r="E12" s="122">
        <f t="shared" si="0"/>
        <v>0</v>
      </c>
      <c r="F12" s="122">
        <f t="shared" si="0"/>
        <v>0</v>
      </c>
      <c r="G12" s="122">
        <f t="shared" si="0"/>
        <v>0</v>
      </c>
      <c r="H12" s="122">
        <f t="shared" si="0"/>
        <v>0</v>
      </c>
      <c r="I12" s="122">
        <f t="shared" si="0"/>
        <v>86105.75</v>
      </c>
      <c r="J12" s="122">
        <f t="shared" si="0"/>
        <v>0</v>
      </c>
      <c r="K12" s="122">
        <f t="shared" si="0"/>
        <v>0</v>
      </c>
      <c r="L12" s="122">
        <f t="shared" si="0"/>
        <v>0</v>
      </c>
      <c r="M12" s="122">
        <f t="shared" ref="M12:M24" si="1">C12+D12+E12+F12-G12-H12-I12-J12-K12+L12</f>
        <v>378.88000000000466</v>
      </c>
      <c r="N12" s="121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198"/>
      <c r="AC12" s="221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</row>
    <row r="13" spans="1:60" ht="15" customHeight="1">
      <c r="A13" s="7" t="s">
        <v>254</v>
      </c>
      <c r="B13" s="8" t="s">
        <v>20</v>
      </c>
      <c r="C13" s="123">
        <v>0</v>
      </c>
      <c r="D13" s="148">
        <v>0</v>
      </c>
      <c r="E13" s="123">
        <v>592.41</v>
      </c>
      <c r="F13" s="148">
        <v>0</v>
      </c>
      <c r="G13" s="148"/>
      <c r="H13" s="148"/>
      <c r="I13" s="148">
        <v>588.12</v>
      </c>
      <c r="J13" s="123"/>
      <c r="K13" s="123"/>
      <c r="L13" s="123"/>
      <c r="M13" s="124">
        <f t="shared" si="1"/>
        <v>4.2899999999999636</v>
      </c>
    </row>
    <row r="14" spans="1:60" ht="15" customHeight="1">
      <c r="A14" s="7" t="s">
        <v>255</v>
      </c>
      <c r="B14" s="8" t="s">
        <v>21</v>
      </c>
      <c r="C14" s="123">
        <v>0</v>
      </c>
      <c r="D14" s="148">
        <v>86484.63</v>
      </c>
      <c r="E14" s="123">
        <v>-592.41</v>
      </c>
      <c r="F14" s="123"/>
      <c r="G14" s="123"/>
      <c r="H14" s="123"/>
      <c r="I14" s="148">
        <v>85517.63</v>
      </c>
      <c r="J14" s="123"/>
      <c r="K14" s="148"/>
      <c r="L14" s="123"/>
      <c r="M14" s="124">
        <f t="shared" si="1"/>
        <v>374.58999999999651</v>
      </c>
    </row>
    <row r="15" spans="1:60" s="6" customFormat="1" ht="86.25" customHeight="1">
      <c r="A15" s="4" t="s">
        <v>246</v>
      </c>
      <c r="B15" s="5" t="s">
        <v>22</v>
      </c>
      <c r="C15" s="122">
        <f t="shared" ref="C15:L15" si="2">C16+C17</f>
        <v>36574.339999999997</v>
      </c>
      <c r="D15" s="122">
        <f t="shared" si="2"/>
        <v>226527.57</v>
      </c>
      <c r="E15" s="122">
        <f t="shared" si="2"/>
        <v>0</v>
      </c>
      <c r="F15" s="122">
        <f t="shared" si="2"/>
        <v>0</v>
      </c>
      <c r="G15" s="122">
        <f t="shared" si="2"/>
        <v>0</v>
      </c>
      <c r="H15" s="122">
        <f t="shared" si="2"/>
        <v>0</v>
      </c>
      <c r="I15" s="122">
        <f t="shared" si="2"/>
        <v>230337.45</v>
      </c>
      <c r="J15" s="122">
        <f t="shared" si="2"/>
        <v>0</v>
      </c>
      <c r="K15" s="122">
        <f t="shared" si="2"/>
        <v>0</v>
      </c>
      <c r="L15" s="122">
        <f t="shared" si="2"/>
        <v>0</v>
      </c>
      <c r="M15" s="122">
        <f t="shared" si="1"/>
        <v>32764.460000000021</v>
      </c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198"/>
      <c r="AC15" s="221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</row>
    <row r="16" spans="1:60" ht="15" customHeight="1">
      <c r="A16" s="7" t="s">
        <v>250</v>
      </c>
      <c r="B16" s="8" t="s">
        <v>20</v>
      </c>
      <c r="C16" s="123">
        <v>36574.339999999997</v>
      </c>
      <c r="D16" s="123">
        <v>9002.9699999999993</v>
      </c>
      <c r="E16" s="123">
        <v>69.959999999999994</v>
      </c>
      <c r="F16" s="123"/>
      <c r="G16" s="123"/>
      <c r="H16" s="123"/>
      <c r="I16" s="123">
        <v>12882.81</v>
      </c>
      <c r="J16" s="148"/>
      <c r="K16" s="123"/>
      <c r="L16" s="123"/>
      <c r="M16" s="124">
        <f t="shared" si="1"/>
        <v>32764.46</v>
      </c>
    </row>
    <row r="17" spans="1:60" ht="15" customHeight="1">
      <c r="A17" s="7" t="s">
        <v>251</v>
      </c>
      <c r="B17" s="8" t="s">
        <v>21</v>
      </c>
      <c r="C17" s="123">
        <v>0</v>
      </c>
      <c r="D17" s="123">
        <v>217524.6</v>
      </c>
      <c r="E17" s="123">
        <v>-69.959999999999994</v>
      </c>
      <c r="F17" s="123"/>
      <c r="G17" s="148"/>
      <c r="H17" s="148"/>
      <c r="I17" s="148">
        <v>217454.64</v>
      </c>
      <c r="J17" s="123"/>
      <c r="K17" s="148"/>
      <c r="L17" s="123"/>
      <c r="M17" s="124">
        <f t="shared" si="1"/>
        <v>0</v>
      </c>
    </row>
    <row r="18" spans="1:60" s="6" customFormat="1" ht="117" customHeight="1">
      <c r="A18" s="4" t="s">
        <v>247</v>
      </c>
      <c r="B18" s="5" t="s">
        <v>23</v>
      </c>
      <c r="C18" s="122">
        <f t="shared" ref="C18:L18" si="3">C19+C20</f>
        <v>131469.19</v>
      </c>
      <c r="D18" s="122">
        <f t="shared" si="3"/>
        <v>49966.5</v>
      </c>
      <c r="E18" s="122">
        <f t="shared" si="3"/>
        <v>0</v>
      </c>
      <c r="F18" s="122">
        <f t="shared" si="3"/>
        <v>0</v>
      </c>
      <c r="G18" s="122">
        <f t="shared" si="3"/>
        <v>0</v>
      </c>
      <c r="H18" s="122">
        <f t="shared" si="3"/>
        <v>0</v>
      </c>
      <c r="I18" s="122">
        <f t="shared" si="3"/>
        <v>109349.91</v>
      </c>
      <c r="J18" s="122">
        <f t="shared" si="3"/>
        <v>0</v>
      </c>
      <c r="K18" s="122">
        <f t="shared" si="3"/>
        <v>0</v>
      </c>
      <c r="L18" s="122">
        <f t="shared" si="3"/>
        <v>0</v>
      </c>
      <c r="M18" s="122">
        <f t="shared" si="1"/>
        <v>72085.78</v>
      </c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198"/>
      <c r="AC18" s="221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</row>
    <row r="19" spans="1:60" ht="15" customHeight="1">
      <c r="A19" s="7" t="s">
        <v>252</v>
      </c>
      <c r="B19" s="8" t="s">
        <v>20</v>
      </c>
      <c r="C19" s="123">
        <v>114879.24</v>
      </c>
      <c r="D19" s="148">
        <v>0</v>
      </c>
      <c r="E19" s="123">
        <v>5320.34</v>
      </c>
      <c r="F19" s="123">
        <v>0</v>
      </c>
      <c r="G19" s="123"/>
      <c r="H19" s="123"/>
      <c r="I19" s="123">
        <v>60365.93</v>
      </c>
      <c r="J19" s="148"/>
      <c r="K19" s="123"/>
      <c r="L19" s="123"/>
      <c r="M19" s="124">
        <f t="shared" si="1"/>
        <v>59833.65</v>
      </c>
    </row>
    <row r="20" spans="1:60" ht="15" customHeight="1">
      <c r="A20" s="7" t="s">
        <v>253</v>
      </c>
      <c r="B20" s="8" t="s">
        <v>21</v>
      </c>
      <c r="C20" s="123">
        <v>16589.95</v>
      </c>
      <c r="D20" s="148">
        <v>49966.5</v>
      </c>
      <c r="E20" s="123">
        <v>-5320.34</v>
      </c>
      <c r="F20" s="123"/>
      <c r="G20" s="123"/>
      <c r="H20" s="123"/>
      <c r="I20" s="123">
        <v>48983.98</v>
      </c>
      <c r="J20" s="123"/>
      <c r="K20" s="123"/>
      <c r="L20" s="123"/>
      <c r="M20" s="124">
        <f t="shared" si="1"/>
        <v>12252.129999999997</v>
      </c>
    </row>
    <row r="21" spans="1:60" s="6" customFormat="1" ht="15" customHeight="1">
      <c r="A21" s="4" t="s">
        <v>248</v>
      </c>
      <c r="B21" s="5" t="s">
        <v>24</v>
      </c>
      <c r="C21" s="122">
        <f t="shared" ref="C21:L21" si="4">C22+C23</f>
        <v>322.27</v>
      </c>
      <c r="D21" s="122">
        <f t="shared" si="4"/>
        <v>0</v>
      </c>
      <c r="E21" s="122">
        <f t="shared" si="4"/>
        <v>0</v>
      </c>
      <c r="F21" s="122">
        <f t="shared" si="4"/>
        <v>293.98</v>
      </c>
      <c r="G21" s="122">
        <f t="shared" si="4"/>
        <v>0</v>
      </c>
      <c r="H21" s="122">
        <f t="shared" si="4"/>
        <v>0</v>
      </c>
      <c r="I21" s="122">
        <f t="shared" si="4"/>
        <v>414.94</v>
      </c>
      <c r="J21" s="122">
        <f t="shared" si="4"/>
        <v>0</v>
      </c>
      <c r="K21" s="122">
        <f t="shared" si="4"/>
        <v>0</v>
      </c>
      <c r="L21" s="122">
        <f t="shared" si="4"/>
        <v>0</v>
      </c>
      <c r="M21" s="122">
        <f t="shared" si="1"/>
        <v>201.31</v>
      </c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198"/>
      <c r="AC21" s="221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</row>
    <row r="22" spans="1:60" ht="15" customHeight="1">
      <c r="A22" s="7" t="s">
        <v>2</v>
      </c>
      <c r="B22" s="8" t="s">
        <v>20</v>
      </c>
      <c r="C22" s="123">
        <v>322.27</v>
      </c>
      <c r="D22" s="148">
        <v>0</v>
      </c>
      <c r="E22" s="123"/>
      <c r="F22" s="123">
        <v>293.98</v>
      </c>
      <c r="G22" s="123"/>
      <c r="H22" s="123"/>
      <c r="I22" s="123">
        <v>414.94</v>
      </c>
      <c r="J22" s="148"/>
      <c r="K22" s="123"/>
      <c r="L22" s="123"/>
      <c r="M22" s="124">
        <f t="shared" si="1"/>
        <v>201.31</v>
      </c>
    </row>
    <row r="23" spans="1:60" ht="15" customHeight="1">
      <c r="A23" s="7" t="s">
        <v>3</v>
      </c>
      <c r="B23" s="8" t="s">
        <v>21</v>
      </c>
      <c r="C23" s="123">
        <v>0</v>
      </c>
      <c r="D23" s="148">
        <v>0</v>
      </c>
      <c r="E23" s="123"/>
      <c r="F23" s="155"/>
      <c r="G23" s="155"/>
      <c r="H23" s="155"/>
      <c r="I23" s="123">
        <v>0</v>
      </c>
      <c r="J23" s="123"/>
      <c r="K23" s="123"/>
      <c r="L23" s="123"/>
      <c r="M23" s="124">
        <f t="shared" si="1"/>
        <v>0</v>
      </c>
    </row>
    <row r="24" spans="1:60" s="6" customFormat="1" ht="15" customHeight="1">
      <c r="A24" s="4" t="s">
        <v>249</v>
      </c>
      <c r="B24" s="5" t="s">
        <v>25</v>
      </c>
      <c r="C24" s="122">
        <f t="shared" ref="C24:L24" si="5">C12+C15+C18+C21</f>
        <v>168365.8</v>
      </c>
      <c r="D24" s="122">
        <f t="shared" si="5"/>
        <v>362978.7</v>
      </c>
      <c r="E24" s="153">
        <f t="shared" si="5"/>
        <v>0</v>
      </c>
      <c r="F24" s="156">
        <f t="shared" si="5"/>
        <v>293.98</v>
      </c>
      <c r="G24" s="156">
        <f t="shared" si="5"/>
        <v>0</v>
      </c>
      <c r="H24" s="156">
        <f t="shared" si="5"/>
        <v>0</v>
      </c>
      <c r="I24" s="154">
        <f t="shared" si="5"/>
        <v>426208.05</v>
      </c>
      <c r="J24" s="122">
        <f t="shared" si="5"/>
        <v>0</v>
      </c>
      <c r="K24" s="122">
        <f t="shared" si="5"/>
        <v>0</v>
      </c>
      <c r="L24" s="122">
        <f t="shared" si="5"/>
        <v>0</v>
      </c>
      <c r="M24" s="122">
        <f t="shared" si="1"/>
        <v>105430.43</v>
      </c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198"/>
      <c r="AC24" s="221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</row>
    <row r="25" spans="1:60" ht="22.5" customHeight="1">
      <c r="A25" s="149" t="s">
        <v>279</v>
      </c>
      <c r="B25" s="149"/>
      <c r="C25" s="149"/>
      <c r="D25" s="149"/>
      <c r="E25" s="149"/>
      <c r="F25" s="152"/>
      <c r="G25" s="152"/>
      <c r="H25" s="152"/>
      <c r="I25" s="150"/>
      <c r="J25" s="150"/>
      <c r="K25" s="9"/>
      <c r="L25" s="9"/>
      <c r="M25" s="9"/>
    </row>
    <row r="26" spans="1:60">
      <c r="B26" s="2" t="s">
        <v>278</v>
      </c>
    </row>
    <row r="27" spans="1:60">
      <c r="B27" s="2" t="s">
        <v>264</v>
      </c>
      <c r="F27" s="119"/>
      <c r="G27" s="119" t="s">
        <v>261</v>
      </c>
      <c r="H27" s="119"/>
      <c r="I27" s="126"/>
    </row>
    <row r="28" spans="1:60" ht="18.75">
      <c r="B28" s="127"/>
      <c r="C28" s="127"/>
      <c r="D28" s="127"/>
      <c r="E28" s="127"/>
      <c r="F28" s="127"/>
      <c r="G28" s="127"/>
      <c r="H28" s="127"/>
      <c r="I28" s="197"/>
      <c r="J28" s="198"/>
      <c r="K28" s="198"/>
      <c r="L28" s="198"/>
      <c r="M28" s="198"/>
    </row>
    <row r="29" spans="1:60">
      <c r="I29" s="198"/>
      <c r="J29" s="198"/>
      <c r="K29" s="198"/>
      <c r="L29" s="198"/>
      <c r="M29" s="198"/>
    </row>
    <row r="30" spans="1:60">
      <c r="I30" s="187"/>
      <c r="J30" s="187"/>
      <c r="K30" s="199"/>
      <c r="L30" s="187"/>
      <c r="M30" s="187"/>
    </row>
    <row r="31" spans="1:60">
      <c r="I31" s="200"/>
      <c r="J31" s="200"/>
      <c r="K31" s="200"/>
      <c r="L31" s="200"/>
      <c r="M31" s="200"/>
    </row>
    <row r="32" spans="1:60">
      <c r="I32" s="201"/>
      <c r="J32" s="201"/>
      <c r="K32" s="201"/>
      <c r="L32" s="201"/>
      <c r="M32" s="200"/>
    </row>
    <row r="33" spans="9:13">
      <c r="I33" s="201"/>
      <c r="J33" s="201"/>
      <c r="K33" s="201"/>
      <c r="L33" s="201"/>
      <c r="M33" s="200"/>
    </row>
    <row r="34" spans="9:13">
      <c r="I34" s="200"/>
      <c r="J34" s="200"/>
      <c r="K34" s="200"/>
      <c r="L34" s="200"/>
      <c r="M34" s="200"/>
    </row>
    <row r="35" spans="9:13">
      <c r="I35" s="201"/>
      <c r="J35" s="201"/>
      <c r="K35" s="201"/>
      <c r="L35" s="201"/>
      <c r="M35" s="200"/>
    </row>
    <row r="36" spans="9:13">
      <c r="I36" s="201"/>
      <c r="J36" s="201"/>
      <c r="K36" s="201"/>
      <c r="L36" s="201"/>
      <c r="M36" s="200"/>
    </row>
    <row r="37" spans="9:13">
      <c r="I37" s="200"/>
      <c r="J37" s="200"/>
      <c r="K37" s="200"/>
      <c r="L37" s="200"/>
      <c r="M37" s="200"/>
    </row>
    <row r="38" spans="9:13">
      <c r="I38" s="201"/>
      <c r="J38" s="201"/>
      <c r="K38" s="201"/>
      <c r="L38" s="201"/>
      <c r="M38" s="200"/>
    </row>
    <row r="39" spans="9:13">
      <c r="I39" s="201"/>
      <c r="J39" s="201"/>
      <c r="K39" s="201"/>
      <c r="L39" s="201"/>
      <c r="M39" s="200"/>
    </row>
    <row r="40" spans="9:13">
      <c r="I40" s="200"/>
      <c r="J40" s="200"/>
      <c r="K40" s="200"/>
      <c r="L40" s="200"/>
      <c r="M40" s="200"/>
    </row>
    <row r="41" spans="9:13">
      <c r="I41" s="201"/>
      <c r="J41" s="201"/>
      <c r="K41" s="201"/>
      <c r="L41" s="201"/>
      <c r="M41" s="200"/>
    </row>
    <row r="42" spans="9:13">
      <c r="I42" s="201"/>
      <c r="J42" s="201"/>
      <c r="K42" s="201"/>
      <c r="L42" s="201"/>
      <c r="M42" s="200"/>
    </row>
    <row r="43" spans="9:13">
      <c r="I43" s="200"/>
      <c r="J43" s="200"/>
      <c r="K43" s="200"/>
      <c r="L43" s="200"/>
      <c r="M43" s="200"/>
    </row>
    <row r="44" spans="9:13">
      <c r="I44" s="198"/>
      <c r="J44" s="198"/>
      <c r="K44" s="198"/>
      <c r="L44" s="198"/>
      <c r="M44" s="198"/>
    </row>
    <row r="45" spans="9:13">
      <c r="I45" s="198"/>
      <c r="J45" s="198"/>
      <c r="K45" s="198"/>
      <c r="L45" s="198"/>
      <c r="M45" s="198"/>
    </row>
  </sheetData>
  <mergeCells count="23">
    <mergeCell ref="C3:K3"/>
    <mergeCell ref="D9:L9"/>
    <mergeCell ref="C2:K2"/>
    <mergeCell ref="R9:Z9"/>
    <mergeCell ref="A5:M5"/>
    <mergeCell ref="A4:M4"/>
    <mergeCell ref="C9:C10"/>
    <mergeCell ref="B9:B10"/>
    <mergeCell ref="M9:M10"/>
    <mergeCell ref="A7:M7"/>
    <mergeCell ref="AE2:AM2"/>
    <mergeCell ref="AE3:AM3"/>
    <mergeCell ref="AC4:AO4"/>
    <mergeCell ref="AC5:AO5"/>
    <mergeCell ref="Q2:Y2"/>
    <mergeCell ref="Q3:Y3"/>
    <mergeCell ref="A9:A10"/>
    <mergeCell ref="O4:AA4"/>
    <mergeCell ref="O5:AA5"/>
    <mergeCell ref="AC9:AC10"/>
    <mergeCell ref="AF9:AN9"/>
    <mergeCell ref="AC7:AO7"/>
    <mergeCell ref="O7:AA7"/>
  </mergeCells>
  <phoneticPr fontId="12" type="noConversion"/>
  <pageMargins left="0.15748031496062992" right="0.15748031496062992" top="0.39370078740157483" bottom="0" header="0" footer="0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20"/>
  <sheetViews>
    <sheetView zoomScaleNormal="100" workbookViewId="0">
      <selection activeCell="F10" sqref="F10:H10"/>
    </sheetView>
  </sheetViews>
  <sheetFormatPr defaultRowHeight="15"/>
  <cols>
    <col min="1" max="1" width="4.42578125" style="2" customWidth="1"/>
    <col min="2" max="2" width="56.42578125" style="2" customWidth="1"/>
    <col min="3" max="4" width="13.28515625" style="2" customWidth="1"/>
    <col min="5" max="5" width="12.28515625" style="2" customWidth="1"/>
    <col min="6" max="6" width="13.5703125" style="2" customWidth="1"/>
    <col min="7" max="7" width="13.28515625" style="2" customWidth="1"/>
    <col min="8" max="8" width="12.28515625" style="2" customWidth="1"/>
    <col min="9" max="9" width="2.42578125" style="2" customWidth="1"/>
    <col min="10" max="10" width="4.42578125" style="198" customWidth="1"/>
    <col min="11" max="11" width="56.42578125" style="198" customWidth="1"/>
    <col min="12" max="13" width="12.85546875" style="198" customWidth="1"/>
    <col min="14" max="14" width="12.28515625" style="198" customWidth="1"/>
    <col min="15" max="15" width="13.5703125" style="198" customWidth="1"/>
    <col min="16" max="16" width="12.5703125" style="198" customWidth="1"/>
    <col min="17" max="17" width="11.42578125" style="198" customWidth="1"/>
    <col min="18" max="18" width="3.42578125" style="198" customWidth="1"/>
    <col min="19" max="19" width="4.42578125" style="198" customWidth="1"/>
    <col min="20" max="20" width="56.42578125" style="198" customWidth="1"/>
    <col min="21" max="21" width="12.85546875" style="198" customWidth="1"/>
    <col min="22" max="22" width="12.7109375" style="198" customWidth="1"/>
    <col min="23" max="23" width="11.85546875" style="198" customWidth="1"/>
    <col min="24" max="25" width="13.28515625" style="198" customWidth="1"/>
    <col min="26" max="26" width="11.7109375" style="198" customWidth="1"/>
    <col min="27" max="38" width="9.140625" style="198"/>
    <col min="39" max="16384" width="9.140625" style="2"/>
  </cols>
  <sheetData>
    <row r="1" spans="1:26" ht="9.75" customHeight="1">
      <c r="F1" s="6"/>
      <c r="O1" s="223"/>
      <c r="X1" s="223"/>
    </row>
    <row r="2" spans="1:26">
      <c r="F2" s="2" t="s">
        <v>26</v>
      </c>
    </row>
    <row r="3" spans="1:26">
      <c r="F3" s="2" t="s">
        <v>27</v>
      </c>
    </row>
    <row r="4" spans="1:26" ht="22.5" customHeight="1">
      <c r="A4" s="448" t="s">
        <v>265</v>
      </c>
      <c r="B4" s="448"/>
      <c r="C4" s="448"/>
      <c r="D4" s="448"/>
      <c r="E4" s="448"/>
      <c r="F4" s="448"/>
      <c r="G4" s="448"/>
      <c r="H4" s="448"/>
      <c r="J4" s="637"/>
      <c r="K4" s="637"/>
      <c r="L4" s="637"/>
      <c r="M4" s="637"/>
      <c r="N4" s="637"/>
      <c r="O4" s="637"/>
      <c r="P4" s="637"/>
      <c r="Q4" s="637"/>
      <c r="S4" s="637"/>
      <c r="T4" s="637"/>
      <c r="U4" s="637"/>
      <c r="V4" s="637"/>
      <c r="W4" s="637"/>
      <c r="X4" s="637"/>
      <c r="Y4" s="637"/>
      <c r="Z4" s="637"/>
    </row>
    <row r="5" spans="1:26">
      <c r="A5" s="641" t="s">
        <v>28</v>
      </c>
      <c r="B5" s="641"/>
      <c r="C5" s="641"/>
      <c r="D5" s="641"/>
      <c r="E5" s="641"/>
      <c r="F5" s="641"/>
      <c r="G5" s="641"/>
      <c r="H5" s="641"/>
      <c r="J5" s="638"/>
      <c r="K5" s="638"/>
      <c r="L5" s="638"/>
      <c r="M5" s="638"/>
      <c r="N5" s="638"/>
      <c r="O5" s="638"/>
      <c r="P5" s="638"/>
      <c r="Q5" s="638"/>
      <c r="S5" s="638"/>
      <c r="T5" s="638"/>
      <c r="U5" s="638"/>
      <c r="V5" s="638"/>
      <c r="W5" s="638"/>
      <c r="X5" s="638"/>
      <c r="Y5" s="638"/>
      <c r="Z5" s="638"/>
    </row>
    <row r="6" spans="1:26">
      <c r="A6" s="641" t="s">
        <v>7</v>
      </c>
      <c r="B6" s="641"/>
      <c r="C6" s="641"/>
      <c r="D6" s="641"/>
      <c r="E6" s="641"/>
      <c r="F6" s="641"/>
      <c r="G6" s="641"/>
      <c r="H6" s="641"/>
      <c r="J6" s="638"/>
      <c r="K6" s="638"/>
      <c r="L6" s="638"/>
      <c r="M6" s="638"/>
      <c r="N6" s="638"/>
      <c r="O6" s="638"/>
      <c r="P6" s="638"/>
      <c r="Q6" s="638"/>
      <c r="S6" s="638"/>
      <c r="T6" s="638"/>
      <c r="U6" s="638"/>
      <c r="V6" s="638"/>
      <c r="W6" s="638"/>
      <c r="X6" s="638"/>
      <c r="Y6" s="638"/>
      <c r="Z6" s="638"/>
    </row>
    <row r="7" spans="1:26" ht="12.75" customHeight="1">
      <c r="J7" s="638"/>
      <c r="K7" s="638"/>
      <c r="L7" s="638"/>
      <c r="M7" s="638"/>
      <c r="N7" s="638"/>
      <c r="O7" s="638"/>
      <c r="P7" s="638"/>
      <c r="Q7" s="638"/>
    </row>
    <row r="8" spans="1:26">
      <c r="A8" s="642" t="s">
        <v>291</v>
      </c>
      <c r="B8" s="642"/>
      <c r="C8" s="642"/>
      <c r="D8" s="642"/>
      <c r="E8" s="642"/>
      <c r="F8" s="642"/>
      <c r="G8" s="642"/>
      <c r="H8" s="642"/>
      <c r="J8" s="630"/>
      <c r="K8" s="630"/>
      <c r="L8" s="630"/>
      <c r="M8" s="630"/>
      <c r="N8" s="630"/>
      <c r="O8" s="630"/>
      <c r="P8" s="630"/>
      <c r="Q8" s="630"/>
      <c r="S8" s="630"/>
      <c r="T8" s="630"/>
      <c r="U8" s="630"/>
      <c r="V8" s="630"/>
      <c r="W8" s="630"/>
      <c r="X8" s="630"/>
      <c r="Y8" s="630"/>
      <c r="Z8" s="630"/>
    </row>
    <row r="9" spans="1:26" ht="5.25" customHeight="1"/>
    <row r="10" spans="1:26" ht="26.25" customHeight="1">
      <c r="A10" s="639" t="s">
        <v>46</v>
      </c>
      <c r="B10" s="639" t="s">
        <v>29</v>
      </c>
      <c r="C10" s="639" t="s">
        <v>283</v>
      </c>
      <c r="D10" s="639"/>
      <c r="E10" s="639"/>
      <c r="F10" s="640" t="s">
        <v>292</v>
      </c>
      <c r="G10" s="640"/>
      <c r="H10" s="640"/>
      <c r="J10" s="629"/>
      <c r="K10" s="629"/>
      <c r="L10" s="629"/>
      <c r="M10" s="629"/>
      <c r="N10" s="629"/>
      <c r="O10" s="629"/>
      <c r="P10" s="629"/>
      <c r="Q10" s="629"/>
      <c r="S10" s="629"/>
      <c r="T10" s="629"/>
      <c r="U10" s="629"/>
      <c r="V10" s="629"/>
      <c r="W10" s="629"/>
      <c r="X10" s="629"/>
      <c r="Y10" s="629"/>
      <c r="Z10" s="629"/>
    </row>
    <row r="11" spans="1:26" ht="71.25" customHeight="1">
      <c r="A11" s="639"/>
      <c r="B11" s="639"/>
      <c r="C11" s="238" t="s">
        <v>30</v>
      </c>
      <c r="D11" s="238" t="s">
        <v>31</v>
      </c>
      <c r="E11" s="238" t="s">
        <v>244</v>
      </c>
      <c r="F11" s="238" t="s">
        <v>32</v>
      </c>
      <c r="G11" s="238" t="s">
        <v>33</v>
      </c>
      <c r="H11" s="238" t="s">
        <v>244</v>
      </c>
      <c r="J11" s="629"/>
      <c r="K11" s="629"/>
      <c r="L11" s="222"/>
      <c r="M11" s="222"/>
      <c r="N11" s="222"/>
      <c r="O11" s="222"/>
      <c r="P11" s="222"/>
      <c r="Q11" s="222"/>
      <c r="S11" s="629"/>
      <c r="T11" s="629"/>
      <c r="U11" s="222"/>
      <c r="V11" s="222"/>
      <c r="W11" s="222"/>
      <c r="X11" s="222"/>
      <c r="Y11" s="222"/>
      <c r="Z11" s="222"/>
    </row>
    <row r="12" spans="1:26">
      <c r="A12" s="116">
        <v>1</v>
      </c>
      <c r="B12" s="116">
        <v>2</v>
      </c>
      <c r="C12" s="116">
        <v>3</v>
      </c>
      <c r="D12" s="116">
        <v>4</v>
      </c>
      <c r="E12" s="116" t="s">
        <v>34</v>
      </c>
      <c r="F12" s="251">
        <v>6</v>
      </c>
      <c r="G12" s="251">
        <v>7</v>
      </c>
      <c r="H12" s="251" t="s">
        <v>35</v>
      </c>
      <c r="J12" s="224"/>
      <c r="K12" s="224"/>
      <c r="L12" s="224"/>
      <c r="M12" s="224"/>
      <c r="N12" s="224"/>
      <c r="O12" s="224"/>
      <c r="P12" s="224"/>
      <c r="Q12" s="224"/>
      <c r="S12" s="224"/>
      <c r="T12" s="224"/>
      <c r="U12" s="224"/>
      <c r="V12" s="224"/>
      <c r="W12" s="224"/>
      <c r="X12" s="224"/>
      <c r="Y12" s="224"/>
      <c r="Z12" s="224"/>
    </row>
    <row r="13" spans="1:26" ht="45">
      <c r="A13" s="116" t="s">
        <v>245</v>
      </c>
      <c r="B13" s="115" t="s">
        <v>36</v>
      </c>
      <c r="C13" s="229">
        <v>0</v>
      </c>
      <c r="D13" s="151">
        <v>0</v>
      </c>
      <c r="E13" s="147">
        <f>SUM(C13:D13)</f>
        <v>0</v>
      </c>
      <c r="F13" s="229">
        <v>0</v>
      </c>
      <c r="G13" s="248">
        <v>378.88</v>
      </c>
      <c r="H13" s="147">
        <f>SUM(F13:G13)</f>
        <v>378.88</v>
      </c>
      <c r="I13" s="120"/>
      <c r="J13" s="224"/>
      <c r="K13" s="225"/>
      <c r="L13" s="219"/>
      <c r="M13" s="227"/>
      <c r="N13" s="228"/>
      <c r="O13" s="219"/>
      <c r="P13" s="227"/>
      <c r="Q13" s="228"/>
      <c r="S13" s="224"/>
      <c r="T13" s="225"/>
      <c r="U13" s="226"/>
      <c r="V13" s="226"/>
      <c r="W13" s="228"/>
      <c r="X13" s="226"/>
      <c r="Y13" s="226"/>
      <c r="Z13" s="228"/>
    </row>
    <row r="14" spans="1:26" ht="54.75" customHeight="1">
      <c r="A14" s="116" t="s">
        <v>246</v>
      </c>
      <c r="B14" s="115" t="s">
        <v>37</v>
      </c>
      <c r="C14" s="229">
        <v>0</v>
      </c>
      <c r="D14" s="248">
        <v>36574.339999999997</v>
      </c>
      <c r="E14" s="147">
        <f>SUM(C14:D14)</f>
        <v>36574.339999999997</v>
      </c>
      <c r="F14" s="229">
        <v>0</v>
      </c>
      <c r="G14" s="248">
        <v>32764.46</v>
      </c>
      <c r="H14" s="147">
        <f>SUM(F14:G14)</f>
        <v>32764.46</v>
      </c>
      <c r="I14" s="120"/>
      <c r="J14" s="224"/>
      <c r="K14" s="225"/>
      <c r="L14" s="219"/>
      <c r="M14" s="227"/>
      <c r="N14" s="228"/>
      <c r="O14" s="219"/>
      <c r="P14" s="227"/>
      <c r="Q14" s="228"/>
      <c r="S14" s="224"/>
      <c r="T14" s="225"/>
      <c r="U14" s="226"/>
      <c r="V14" s="226"/>
      <c r="W14" s="228"/>
      <c r="X14" s="226"/>
      <c r="Y14" s="226"/>
      <c r="Z14" s="228"/>
    </row>
    <row r="15" spans="1:26" ht="60" customHeight="1">
      <c r="A15" s="116" t="s">
        <v>247</v>
      </c>
      <c r="B15" s="115" t="s">
        <v>38</v>
      </c>
      <c r="C15" s="229">
        <v>0</v>
      </c>
      <c r="D15" s="248">
        <v>131469.19</v>
      </c>
      <c r="E15" s="147">
        <f>SUM(C15:D15)</f>
        <v>131469.19</v>
      </c>
      <c r="F15" s="229">
        <v>0</v>
      </c>
      <c r="G15" s="248">
        <v>72085.78</v>
      </c>
      <c r="H15" s="147">
        <f>SUM(F15:G15)</f>
        <v>72085.78</v>
      </c>
      <c r="I15" s="120"/>
      <c r="J15" s="224"/>
      <c r="K15" s="225"/>
      <c r="L15" s="219"/>
      <c r="M15" s="227"/>
      <c r="N15" s="228"/>
      <c r="O15" s="219"/>
      <c r="P15" s="227"/>
      <c r="Q15" s="228"/>
      <c r="S15" s="224"/>
      <c r="T15" s="225"/>
      <c r="U15" s="226"/>
      <c r="V15" s="226"/>
      <c r="W15" s="228"/>
      <c r="X15" s="226"/>
      <c r="Y15" s="226"/>
      <c r="Z15" s="228"/>
    </row>
    <row r="16" spans="1:26" ht="15" customHeight="1">
      <c r="A16" s="116" t="s">
        <v>248</v>
      </c>
      <c r="B16" s="115" t="s">
        <v>122</v>
      </c>
      <c r="C16" s="229">
        <v>0</v>
      </c>
      <c r="D16" s="248">
        <v>322.27</v>
      </c>
      <c r="E16" s="147">
        <f>SUM(C16:D16)</f>
        <v>322.27</v>
      </c>
      <c r="F16" s="229">
        <v>0</v>
      </c>
      <c r="G16" s="248">
        <v>201.31</v>
      </c>
      <c r="H16" s="147">
        <f>SUM(F16:G16)</f>
        <v>201.31</v>
      </c>
      <c r="I16" s="120"/>
      <c r="J16" s="224"/>
      <c r="K16" s="225"/>
      <c r="L16" s="219"/>
      <c r="M16" s="227"/>
      <c r="N16" s="228"/>
      <c r="O16" s="219"/>
      <c r="P16" s="227"/>
      <c r="Q16" s="228"/>
      <c r="S16" s="224"/>
      <c r="T16" s="225"/>
      <c r="U16" s="226"/>
      <c r="V16" s="226"/>
      <c r="W16" s="228"/>
      <c r="X16" s="226"/>
      <c r="Y16" s="226"/>
      <c r="Z16" s="228"/>
    </row>
    <row r="17" spans="1:26" ht="15" customHeight="1">
      <c r="A17" s="117" t="s">
        <v>249</v>
      </c>
      <c r="B17" s="118" t="s">
        <v>244</v>
      </c>
      <c r="C17" s="147">
        <f>C13+C14+C15+C16</f>
        <v>0</v>
      </c>
      <c r="D17" s="147">
        <f>D13+D14+D15+D16</f>
        <v>168365.8</v>
      </c>
      <c r="E17" s="147">
        <f>SUM(C17:D17)</f>
        <v>168365.8</v>
      </c>
      <c r="F17" s="147">
        <f>SUM(F13:F16)</f>
        <v>0</v>
      </c>
      <c r="G17" s="147">
        <f>SUM(G13:G16)</f>
        <v>105430.43</v>
      </c>
      <c r="H17" s="147">
        <f>SUM(F17:G17)</f>
        <v>105430.43</v>
      </c>
      <c r="I17" s="120"/>
      <c r="J17" s="224"/>
      <c r="K17" s="225"/>
      <c r="L17" s="228"/>
      <c r="M17" s="228"/>
      <c r="N17" s="228"/>
      <c r="O17" s="228"/>
      <c r="P17" s="228"/>
      <c r="Q17" s="228"/>
      <c r="S17" s="224"/>
      <c r="T17" s="225"/>
      <c r="U17" s="228"/>
      <c r="V17" s="228"/>
      <c r="W17" s="228"/>
      <c r="X17" s="228"/>
      <c r="Y17" s="228"/>
      <c r="Z17" s="228"/>
    </row>
    <row r="18" spans="1:26" ht="5.25" customHeight="1"/>
    <row r="19" spans="1:26" ht="8.25" customHeight="1"/>
    <row r="20" spans="1:26">
      <c r="B20" s="2" t="s">
        <v>266</v>
      </c>
      <c r="C20" s="119"/>
      <c r="D20" s="119"/>
      <c r="E20" s="119"/>
      <c r="F20" s="180" t="s">
        <v>261</v>
      </c>
      <c r="G20" s="180"/>
    </row>
  </sheetData>
  <mergeCells count="25">
    <mergeCell ref="A10:A11"/>
    <mergeCell ref="B10:B11"/>
    <mergeCell ref="C10:E10"/>
    <mergeCell ref="F10:H10"/>
    <mergeCell ref="A4:H4"/>
    <mergeCell ref="A5:H5"/>
    <mergeCell ref="A6:H6"/>
    <mergeCell ref="A8:H8"/>
    <mergeCell ref="J4:Q4"/>
    <mergeCell ref="J5:Q5"/>
    <mergeCell ref="J6:Q6"/>
    <mergeCell ref="J8:Q8"/>
    <mergeCell ref="J7:Q7"/>
    <mergeCell ref="J10:J11"/>
    <mergeCell ref="K10:K11"/>
    <mergeCell ref="L10:N10"/>
    <mergeCell ref="O10:Q10"/>
    <mergeCell ref="S4:Z4"/>
    <mergeCell ref="S5:Z5"/>
    <mergeCell ref="S6:Z6"/>
    <mergeCell ref="S8:Z8"/>
    <mergeCell ref="S10:S11"/>
    <mergeCell ref="T10:T11"/>
    <mergeCell ref="U10:W10"/>
    <mergeCell ref="X10:Z10"/>
  </mergeCells>
  <phoneticPr fontId="12" type="noConversion"/>
  <pageMargins left="0.35433070866141736" right="0.5511811023622047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Įvardinti diapazonai</vt:lpstr>
      </vt:variant>
      <vt:variant>
        <vt:i4>6</vt:i4>
      </vt:variant>
    </vt:vector>
  </HeadingPairs>
  <TitlesOfParts>
    <vt:vector size="14" baseType="lpstr">
      <vt:lpstr>2 Vsafas 2</vt:lpstr>
      <vt:lpstr>3 Vsafas_2 </vt:lpstr>
      <vt:lpstr>6_VSAFAS_4p</vt:lpstr>
      <vt:lpstr>8_VSAFAS_1p</vt:lpstr>
      <vt:lpstr>12_VSAFAS_1p</vt:lpstr>
      <vt:lpstr>13_VSAFAS_1p</vt:lpstr>
      <vt:lpstr>20 Vsafas_4</vt:lpstr>
      <vt:lpstr>20 Vsafas_5</vt:lpstr>
      <vt:lpstr>'12_VSAFAS_1p'!Spausdinimo_sritis</vt:lpstr>
      <vt:lpstr>'13_VSAFAS_1p'!Spausdinimo_sritis</vt:lpstr>
      <vt:lpstr>'6_VSAFAS_4p'!Spausdinimo_sritis</vt:lpstr>
      <vt:lpstr>'8_VSAFAS_1p'!Spausdinimo_sritis</vt:lpstr>
      <vt:lpstr>'12_VSAFAS_1p'!Spausdinti_pavadinimus</vt:lpstr>
      <vt:lpstr>'13_VSAFAS_1p'!Spausdinti_pavadinimus</vt:lpstr>
    </vt:vector>
  </TitlesOfParts>
  <Company>SAV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IPetroniene</dc:creator>
  <cp:lastModifiedBy>Admin</cp:lastModifiedBy>
  <cp:lastPrinted>2018-11-07T17:42:25Z</cp:lastPrinted>
  <dcterms:created xsi:type="dcterms:W3CDTF">2012-02-02T13:30:44Z</dcterms:created>
  <dcterms:modified xsi:type="dcterms:W3CDTF">2018-11-09T19:58:41Z</dcterms:modified>
</cp:coreProperties>
</file>